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Umzugsgutliste FELS" sheetId="1" r:id="rId1"/>
    <sheet name="Tabelle2" sheetId="2" r:id="rId2"/>
    <sheet name="Tabelle3" sheetId="3" r:id="rId3"/>
  </sheets>
  <definedNames>
    <definedName name="_xlnm.Print_Area" localSheetId="0">'Umzugsgutliste FELS'!$A$1:$M$197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1" i="1"/>
  <c r="L94"/>
  <c r="L95"/>
  <c r="L96"/>
  <c r="L97"/>
  <c r="L98"/>
  <c r="L81"/>
  <c r="F172"/>
  <c r="F168"/>
  <c r="L152"/>
  <c r="F151"/>
  <c r="F136"/>
  <c r="L119"/>
  <c r="F120"/>
  <c r="L90"/>
  <c r="F99"/>
  <c r="F159" l="1"/>
  <c r="L172"/>
  <c r="L170"/>
  <c r="L149"/>
  <c r="F167"/>
  <c r="F165"/>
  <c r="F160"/>
  <c r="F129"/>
  <c r="F118"/>
  <c r="L82"/>
  <c r="L83"/>
  <c r="F94"/>
  <c r="F90"/>
  <c r="F83"/>
  <c r="F164"/>
  <c r="F163"/>
  <c r="L118"/>
  <c r="L116"/>
  <c r="L89"/>
  <c r="L87"/>
  <c r="L85"/>
  <c r="F98"/>
  <c r="L86" l="1"/>
  <c r="L150" l="1"/>
  <c r="L151"/>
  <c r="L148"/>
  <c r="L177"/>
  <c r="L178"/>
  <c r="L179"/>
  <c r="L180"/>
  <c r="L181"/>
  <c r="L182"/>
  <c r="L176"/>
  <c r="H184" s="1"/>
  <c r="L158"/>
  <c r="L159"/>
  <c r="L160"/>
  <c r="L161"/>
  <c r="L162"/>
  <c r="L163"/>
  <c r="L173" l="1"/>
  <c r="L169"/>
  <c r="L168"/>
  <c r="L157"/>
  <c r="H165" s="1"/>
  <c r="L147"/>
  <c r="L146"/>
  <c r="L145"/>
  <c r="L144"/>
  <c r="L143"/>
  <c r="L126"/>
  <c r="F173"/>
  <c r="K184" l="1"/>
  <c r="J183" s="1"/>
  <c r="K165"/>
  <c r="J164" s="1"/>
  <c r="E175"/>
  <c r="E174" s="1"/>
  <c r="L133" l="1"/>
  <c r="L132"/>
  <c r="L131"/>
  <c r="L130"/>
  <c r="L186"/>
  <c r="L185"/>
  <c r="L184"/>
  <c r="L183"/>
  <c r="F166"/>
  <c r="F162"/>
  <c r="F161"/>
  <c r="F158"/>
  <c r="F150"/>
  <c r="F149"/>
  <c r="F148"/>
  <c r="F147"/>
  <c r="F146"/>
  <c r="F145"/>
  <c r="F144"/>
  <c r="F135"/>
  <c r="F134"/>
  <c r="F133"/>
  <c r="F132"/>
  <c r="F131"/>
  <c r="L134"/>
  <c r="F130"/>
  <c r="L129"/>
  <c r="L128"/>
  <c r="F128"/>
  <c r="L127"/>
  <c r="F127"/>
  <c r="F126"/>
  <c r="L125"/>
  <c r="L124"/>
  <c r="H136" s="1"/>
  <c r="F119"/>
  <c r="L117"/>
  <c r="F117"/>
  <c r="L115"/>
  <c r="F116"/>
  <c r="L114"/>
  <c r="F115"/>
  <c r="L113"/>
  <c r="F114"/>
  <c r="L112"/>
  <c r="F113"/>
  <c r="L111"/>
  <c r="F112"/>
  <c r="L110"/>
  <c r="F111"/>
  <c r="L109"/>
  <c r="F110"/>
  <c r="L108"/>
  <c r="F109"/>
  <c r="L107"/>
  <c r="F108"/>
  <c r="L106"/>
  <c r="F107"/>
  <c r="L105"/>
  <c r="F106"/>
  <c r="L104"/>
  <c r="F105"/>
  <c r="F97"/>
  <c r="F96"/>
  <c r="F95"/>
  <c r="L93"/>
  <c r="H100" s="1"/>
  <c r="F93"/>
  <c r="F92"/>
  <c r="F91"/>
  <c r="L88"/>
  <c r="F89"/>
  <c r="F88"/>
  <c r="F87"/>
  <c r="F86"/>
  <c r="L84"/>
  <c r="F85"/>
  <c r="F84"/>
  <c r="F82"/>
  <c r="K136" l="1"/>
  <c r="J135" s="1"/>
  <c r="K100"/>
  <c r="J99" s="1"/>
  <c r="E121"/>
  <c r="E120" s="1"/>
  <c r="E100"/>
  <c r="E99" s="1"/>
  <c r="E152"/>
  <c r="E151" s="1"/>
  <c r="E169"/>
  <c r="E168" s="1"/>
  <c r="E137"/>
  <c r="E136" s="1"/>
  <c r="H186" l="1"/>
</calcChain>
</file>

<file path=xl/sharedStrings.xml><?xml version="1.0" encoding="utf-8"?>
<sst xmlns="http://schemas.openxmlformats.org/spreadsheetml/2006/main" count="216" uniqueCount="160">
  <si>
    <t>Umzugsgut:</t>
  </si>
  <si>
    <t>Gegenstand</t>
  </si>
  <si>
    <t>Stück</t>
  </si>
  <si>
    <t>Wohnzimmer</t>
  </si>
  <si>
    <t>Schlafzimmer</t>
  </si>
  <si>
    <t>Bettsachen, je Betteinheit</t>
  </si>
  <si>
    <t>Flügel</t>
  </si>
  <si>
    <t>Nachttisch</t>
  </si>
  <si>
    <t>Klavier</t>
  </si>
  <si>
    <t>Schrank, bis 2 Türen, nicht zerlegbar</t>
  </si>
  <si>
    <t>Schrank, zerlegbar, (je Meter)</t>
  </si>
  <si>
    <t>Sessel</t>
  </si>
  <si>
    <t>breit</t>
  </si>
  <si>
    <t>tief</t>
  </si>
  <si>
    <t>hoch</t>
  </si>
  <si>
    <t>Sofa, Couch, Liegelandschaft, je Sitzplatz</t>
  </si>
  <si>
    <t>Stuhl</t>
  </si>
  <si>
    <t>Tisch</t>
  </si>
  <si>
    <t>Gesamtsumme Wohnzimmer cbm:</t>
  </si>
  <si>
    <t>Gesamtsumme Schlafzimmer cbm:</t>
  </si>
  <si>
    <t>Kinderzimmer</t>
  </si>
  <si>
    <t>Küche / Esszimmer</t>
  </si>
  <si>
    <t>Bücherregal, zerlegbar je angef. Meter</t>
  </si>
  <si>
    <t>Bett, komplett</t>
  </si>
  <si>
    <t>Etagenbett, komplett</t>
  </si>
  <si>
    <t>Eckbank, je Sitz</t>
  </si>
  <si>
    <t>Kinderbett, komplett</t>
  </si>
  <si>
    <t>Kommode</t>
  </si>
  <si>
    <t>Kühlschrank bis 120 Liter</t>
  </si>
  <si>
    <t>Laufgitter</t>
  </si>
  <si>
    <t>Kühlschrank über 120 Liter</t>
  </si>
  <si>
    <t>Mikrowelle</t>
  </si>
  <si>
    <t>Kühltruhe (separat)</t>
  </si>
  <si>
    <t>Spielzeugkiste</t>
  </si>
  <si>
    <t>Gesamtsumme Kinderzimmer cbm:</t>
  </si>
  <si>
    <t>Arbeitszimmer / Büro</t>
  </si>
  <si>
    <t>Aktenschrank, je angef. Meter</t>
  </si>
  <si>
    <t>Schreibtisch</t>
  </si>
  <si>
    <t>Schreibtischstuhl</t>
  </si>
  <si>
    <t>Gesamtsumme Küche/Esszimmer cbm:</t>
  </si>
  <si>
    <t>Sideboard</t>
  </si>
  <si>
    <t>Winkelkombination (Schreibtisch)</t>
  </si>
  <si>
    <t>Gesamtsumme Arbeitszimmer / Büro cbm:</t>
  </si>
  <si>
    <t>Keller / Speicher</t>
  </si>
  <si>
    <t>Bad / Diele / Gang</t>
  </si>
  <si>
    <t>Kinderwagen</t>
  </si>
  <si>
    <t>Toilettenschrank</t>
  </si>
  <si>
    <t>Koffer</t>
  </si>
  <si>
    <t>Wäscheschrank</t>
  </si>
  <si>
    <t>Schlitten</t>
  </si>
  <si>
    <t>Ski</t>
  </si>
  <si>
    <t>Werkzeugschrank</t>
  </si>
  <si>
    <t>Gesamtsumme Keller / Speicher cbm:</t>
  </si>
  <si>
    <t>Schuhschrank</t>
  </si>
  <si>
    <t>Garage / Garten / Balkon</t>
  </si>
  <si>
    <t>Autoreifen</t>
  </si>
  <si>
    <t>Gesamtsumme Bad / Diele / Gang cbm:</t>
  </si>
  <si>
    <t>Sonstiges</t>
  </si>
  <si>
    <t>Deckenlampe</t>
  </si>
  <si>
    <t>Stehlampe</t>
  </si>
  <si>
    <t>Teppich</t>
  </si>
  <si>
    <t>Standardkartons (Umzugskartons)</t>
  </si>
  <si>
    <t>Kleiderhängekartons</t>
  </si>
  <si>
    <t>Sonstige Bemerkungen:</t>
  </si>
  <si>
    <t>Gesamtsumme Sonstiges cbm:</t>
  </si>
  <si>
    <t>Gesamtsumme</t>
  </si>
  <si>
    <t>cbm</t>
  </si>
  <si>
    <t xml:space="preserve">Persönliche Angaben: </t>
  </si>
  <si>
    <t>Fragen zur Be- / Entladestelle:</t>
  </si>
  <si>
    <t>Entladestelle:</t>
  </si>
  <si>
    <t>Gibt es einen nutzbaren Aufzug?</t>
  </si>
  <si>
    <t>Wenn ja, dann bitte Länge in Meter angeben.</t>
  </si>
  <si>
    <t>Beladestelle:</t>
  </si>
  <si>
    <t>Sonstiges:</t>
  </si>
  <si>
    <t>Ist dasTreppenhaus eng/breit/normal?</t>
  </si>
  <si>
    <t>Hardtstraße 108 - 69124 Heidelberg - Tel: 06221 / 78 76 0 - Fax: 06221 / 78 76 76 - Mail: info@fels-heidelberg.de - www.fels-heidelberg.de</t>
  </si>
  <si>
    <t>Umzugsgutliste Fritz Fels GmbH Fachspedition</t>
  </si>
  <si>
    <t>Bemerkung zum Umzugsgut:</t>
  </si>
  <si>
    <t>Ja</t>
  </si>
  <si>
    <t>Nein</t>
  </si>
  <si>
    <t>Es fallen Montagearbeiten an:</t>
  </si>
  <si>
    <t>Umzug von Adresse (Beladestelle)</t>
  </si>
  <si>
    <t>Umzug nach Adresse (Entladestelle)</t>
  </si>
  <si>
    <t>In welcher Etage liegt die Wohnung?</t>
  </si>
  <si>
    <t>Ist eine Halteverbotszone notwendig?</t>
  </si>
  <si>
    <t>Ist die Anfahrt mit Lkw möglich?</t>
  </si>
  <si>
    <t>Verpacken von Glas / Porzellan durch FELS?</t>
  </si>
  <si>
    <t>Auspacken durch FELS?</t>
  </si>
  <si>
    <r>
      <t xml:space="preserve">Name, Vorname </t>
    </r>
    <r>
      <rPr>
        <sz val="12"/>
        <color theme="1"/>
        <rFont val="Wingdings"/>
        <charset val="2"/>
      </rPr>
      <t>ñ</t>
    </r>
  </si>
  <si>
    <r>
      <t xml:space="preserve">E-Mail Adresse </t>
    </r>
    <r>
      <rPr>
        <sz val="12"/>
        <color theme="1"/>
        <rFont val="Wingdings"/>
        <charset val="2"/>
      </rPr>
      <t>ñ</t>
    </r>
  </si>
  <si>
    <r>
      <t xml:space="preserve">Telefon </t>
    </r>
    <r>
      <rPr>
        <sz val="12"/>
        <color theme="1"/>
        <rFont val="Wingdings"/>
        <charset val="2"/>
      </rPr>
      <t>ñ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Mobiltelefon: </t>
    </r>
    <r>
      <rPr>
        <sz val="12"/>
        <color theme="1"/>
        <rFont val="Wingdings"/>
        <charset val="2"/>
      </rPr>
      <t>ñ</t>
    </r>
  </si>
  <si>
    <r>
      <t xml:space="preserve">Straße </t>
    </r>
    <r>
      <rPr>
        <sz val="12"/>
        <color theme="1"/>
        <rFont val="Wingdings"/>
        <charset val="2"/>
      </rPr>
      <t>ñ</t>
    </r>
  </si>
  <si>
    <r>
      <t xml:space="preserve">PLZ / Ort </t>
    </r>
    <r>
      <rPr>
        <sz val="12"/>
        <color theme="1"/>
        <rFont val="Wingdings"/>
        <charset val="2"/>
      </rPr>
      <t>ñ</t>
    </r>
  </si>
  <si>
    <r>
      <t xml:space="preserve">voraussichtlicher Umzugstermin:     </t>
    </r>
    <r>
      <rPr>
        <b/>
        <sz val="14"/>
        <color theme="0"/>
        <rFont val="Wingdings"/>
        <charset val="2"/>
      </rPr>
      <t>ð</t>
    </r>
  </si>
  <si>
    <t xml:space="preserve">Einpacken durch FELS? </t>
  </si>
  <si>
    <t>Welche Möbel?</t>
  </si>
  <si>
    <t xml:space="preserve">Bitte füllen Sie die Umzugsgutliste aus: </t>
  </si>
  <si>
    <t>Haben Sie eine Einbauküche?</t>
  </si>
  <si>
    <t>(Alle Gegenstände, die nicht auf der Liste verzeichnet sind können Sie unter sonstige Angaben eintragen.)</t>
  </si>
  <si>
    <t>Wie weit ist die Entfernung von der Straße zur Haustür? (ca. Meter)</t>
  </si>
  <si>
    <t>Sideboard (je Meter)</t>
  </si>
  <si>
    <t>Bücherregal, zerlegbar. (je Meter)</t>
  </si>
  <si>
    <t>Beistelltische</t>
  </si>
  <si>
    <t>Multimedia, Konsole, Hi Fi Anlage (je Stück)</t>
  </si>
  <si>
    <t>TV / Media Möbel (je Meter)</t>
  </si>
  <si>
    <t>Umzugskartons</t>
  </si>
  <si>
    <t>Schrank, zerlegbar (je Meter)</t>
  </si>
  <si>
    <t>Herd, Geschirrspülmaschine</t>
  </si>
  <si>
    <t xml:space="preserve">Umzugskartons </t>
  </si>
  <si>
    <t>Hochschrank, zerlegbar (je Meter)</t>
  </si>
  <si>
    <t>EDV - Anlage (Drucker, PC, Bildschirm) (pro Stück)</t>
  </si>
  <si>
    <t>Kleiderhängekartons (pro 80 cm hängende Kleider)</t>
  </si>
  <si>
    <t>Werkbank, zerlegbar, Werkzeugkoffer</t>
  </si>
  <si>
    <t>Umzugkartons</t>
  </si>
  <si>
    <t>Stapelstuhl</t>
  </si>
  <si>
    <t>Grill</t>
  </si>
  <si>
    <t>Zusätzliche Kartons:</t>
  </si>
  <si>
    <t>Gesamtsumme zusätzliche Umzugskartons cbm:</t>
  </si>
  <si>
    <t xml:space="preserve">Umzugskartons bitte bei den einzelnen Zimmern eintragen. Berechnen Sie diese bitte großzügig.  Packen Sie die Kartons nicht zu schwer. </t>
  </si>
  <si>
    <t>Wenn ja, soll Ihre Küche ab- bzw. aufgebaut werden?</t>
  </si>
  <si>
    <t xml:space="preserve">Tisch </t>
  </si>
  <si>
    <t>Bett (je Meter Breite)</t>
  </si>
  <si>
    <t>Boxspringbett ( je Meter Breite)</t>
  </si>
  <si>
    <r>
      <rPr>
        <b/>
        <sz val="12"/>
        <color theme="1"/>
        <rFont val="Calibri"/>
        <family val="2"/>
        <scheme val="minor"/>
      </rPr>
      <t>Sonstige Angaben: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Maße in cm</t>
    </r>
  </si>
  <si>
    <r>
      <t xml:space="preserve">Sonstige Angaben: </t>
    </r>
    <r>
      <rPr>
        <b/>
        <u/>
        <sz val="12"/>
        <rFont val="Calibri"/>
        <family val="2"/>
        <scheme val="minor"/>
      </rPr>
      <t>Maße in cm</t>
    </r>
  </si>
  <si>
    <t>Schrank 1-Türer</t>
  </si>
  <si>
    <t>Loungemöbel (je Meter)</t>
  </si>
  <si>
    <t>Rasenmäher</t>
  </si>
  <si>
    <t xml:space="preserve">Reserve für Speicher, Keller, usw. </t>
  </si>
  <si>
    <t>Staubsauger / Bügelbrett</t>
  </si>
  <si>
    <t>Bilder (groß)</t>
  </si>
  <si>
    <t>Kunstgegenstände</t>
  </si>
  <si>
    <t>Dekoration (Bodenvasen/Windlichter/Pflanzgefäß)</t>
  </si>
  <si>
    <t>Wie groß ist die Wohnung/ das Haus?</t>
  </si>
  <si>
    <t>Anbauwand, Frontlänge (je angef. Meter)</t>
  </si>
  <si>
    <t>Buffet mit Aufsatz, nicht zerlegbar</t>
  </si>
  <si>
    <t>Fernseher</t>
  </si>
  <si>
    <t>Schreibtisch/Bücherregal, nicht zerlegbar</t>
  </si>
  <si>
    <t xml:space="preserve">Sekretär, Vitrine </t>
  </si>
  <si>
    <t>Sonstige Kleinmöbel (je Meter)</t>
  </si>
  <si>
    <t xml:space="preserve">Fernseher, Multimedia </t>
  </si>
  <si>
    <t>Kleinmöbel (Stuhl/Nachttisch/TV Möbel)</t>
  </si>
  <si>
    <t xml:space="preserve">Kommode / mit Spiegel, Truhe </t>
  </si>
  <si>
    <t>Bücherregal, zerlegbar (je angef. Meter)</t>
  </si>
  <si>
    <t>Arbeitsplatte (je angef. Meter)</t>
  </si>
  <si>
    <t>Buffet, mit Aufsatz (je Meter)</t>
  </si>
  <si>
    <t>Buffet, ohne Aufsatz (je Meter)</t>
  </si>
  <si>
    <t>Küchenober / -unterteil je Tür</t>
  </si>
  <si>
    <t xml:space="preserve">Sideboard, Vitrine, Glasschrank </t>
  </si>
  <si>
    <t>Regal, zerlegbar (je angefangener Meter)</t>
  </si>
  <si>
    <t xml:space="preserve">Blumenkübel / Kasten </t>
  </si>
  <si>
    <t>Fahrrad / Moped</t>
  </si>
  <si>
    <t xml:space="preserve">Klapptisch / Klappstuhl </t>
  </si>
  <si>
    <t>Gartentisch (je Meter)</t>
  </si>
  <si>
    <t>Gesamtsumme Garage / Garten / Balkon cbm:</t>
  </si>
  <si>
    <t xml:space="preserve">Stuhl/Hocker </t>
  </si>
  <si>
    <t>Schrank zerlegbar (je angef. Meter)</t>
  </si>
  <si>
    <t xml:space="preserve">Waschmachine / Trockner </t>
  </si>
  <si>
    <t xml:space="preserve">Garderobe / Hut-, Kleiderablage </t>
  </si>
  <si>
    <t xml:space="preserve">Kommode / Spiegel /Truhe 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</si>
</sst>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Wingdings"/>
      <charset val="2"/>
    </font>
    <font>
      <b/>
      <sz val="18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/>
    <xf numFmtId="2" fontId="3" fillId="0" borderId="0" xfId="0" applyNumberFormat="1" applyFont="1" applyAlignment="1" applyProtection="1">
      <alignment horizontal="center"/>
    </xf>
    <xf numFmtId="0" fontId="2" fillId="2" borderId="0" xfId="0" applyFont="1" applyFill="1" applyBorder="1" applyProtection="1"/>
    <xf numFmtId="0" fontId="0" fillId="0" borderId="0" xfId="0" applyBorder="1"/>
    <xf numFmtId="0" fontId="0" fillId="0" borderId="0" xfId="0" applyFill="1" applyBorder="1" applyAlignment="1"/>
    <xf numFmtId="0" fontId="4" fillId="0" borderId="0" xfId="0" applyFont="1"/>
    <xf numFmtId="0" fontId="7" fillId="0" borderId="0" xfId="0" applyFont="1" applyFill="1" applyBorder="1" applyAlignment="1" applyProtection="1"/>
    <xf numFmtId="0" fontId="8" fillId="0" borderId="2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9" fillId="4" borderId="3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11" fillId="2" borderId="0" xfId="0" applyFont="1" applyFill="1" applyProtection="1"/>
    <xf numFmtId="0" fontId="8" fillId="2" borderId="0" xfId="0" applyFont="1" applyFill="1" applyProtection="1"/>
    <xf numFmtId="1" fontId="11" fillId="2" borderId="0" xfId="0" applyNumberFormat="1" applyFont="1" applyFill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/>
    </xf>
    <xf numFmtId="0" fontId="4" fillId="5" borderId="1" xfId="0" applyFont="1" applyFill="1" applyBorder="1" applyAlignment="1" applyProtection="1">
      <alignment vertical="top"/>
      <protection locked="0"/>
    </xf>
    <xf numFmtId="0" fontId="4" fillId="4" borderId="4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2" fontId="7" fillId="2" borderId="0" xfId="0" applyNumberFormat="1" applyFont="1" applyFill="1" applyBorder="1" applyAlignment="1" applyProtection="1">
      <alignment vertical="top" wrapText="1"/>
    </xf>
    <xf numFmtId="2" fontId="7" fillId="0" borderId="2" xfId="0" applyNumberFormat="1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2" fontId="10" fillId="0" borderId="0" xfId="0" applyNumberFormat="1" applyFont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top"/>
    </xf>
    <xf numFmtId="2" fontId="7" fillId="0" borderId="6" xfId="0" applyNumberFormat="1" applyFont="1" applyFill="1" applyBorder="1" applyAlignment="1" applyProtection="1">
      <alignment horizontal="center" vertical="top" wrapText="1"/>
    </xf>
    <xf numFmtId="2" fontId="7" fillId="0" borderId="0" xfId="0" applyNumberFormat="1" applyFont="1" applyFill="1" applyBorder="1" applyAlignment="1" applyProtection="1">
      <alignment horizontal="center" vertical="top" wrapText="1"/>
    </xf>
    <xf numFmtId="2" fontId="10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11" fillId="2" borderId="0" xfId="0" applyFont="1" applyFill="1" applyBorder="1" applyProtection="1"/>
    <xf numFmtId="0" fontId="10" fillId="2" borderId="0" xfId="0" applyFont="1" applyFill="1" applyBorder="1" applyProtection="1"/>
    <xf numFmtId="0" fontId="9" fillId="4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2" borderId="0" xfId="0" applyFont="1" applyFill="1" applyProtection="1"/>
    <xf numFmtId="0" fontId="4" fillId="0" borderId="1" xfId="0" applyFont="1" applyBorder="1" applyAlignment="1" applyProtection="1"/>
    <xf numFmtId="0" fontId="11" fillId="0" borderId="0" xfId="0" applyFont="1" applyBorder="1" applyAlignment="1" applyProtection="1"/>
    <xf numFmtId="0" fontId="8" fillId="0" borderId="28" xfId="0" applyFont="1" applyFill="1" applyBorder="1" applyAlignment="1" applyProtection="1">
      <alignment horizontal="center" vertical="top"/>
    </xf>
    <xf numFmtId="0" fontId="8" fillId="8" borderId="1" xfId="0" applyFont="1" applyFill="1" applyBorder="1" applyAlignment="1" applyProtection="1">
      <alignment vertical="top"/>
    </xf>
    <xf numFmtId="0" fontId="8" fillId="8" borderId="2" xfId="0" applyFont="1" applyFill="1" applyBorder="1" applyAlignment="1" applyProtection="1">
      <alignment vertical="top"/>
    </xf>
    <xf numFmtId="0" fontId="8" fillId="0" borderId="29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right" vertical="top"/>
    </xf>
    <xf numFmtId="2" fontId="7" fillId="0" borderId="11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2" fontId="7" fillId="3" borderId="33" xfId="0" applyNumberFormat="1" applyFont="1" applyFill="1" applyBorder="1" applyAlignment="1" applyProtection="1">
      <alignment horizontal="center" vertical="top" wrapText="1"/>
    </xf>
    <xf numFmtId="0" fontId="11" fillId="7" borderId="6" xfId="0" applyFont="1" applyFill="1" applyBorder="1" applyAlignment="1" applyProtection="1"/>
    <xf numFmtId="0" fontId="4" fillId="7" borderId="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top"/>
    </xf>
    <xf numFmtId="2" fontId="8" fillId="2" borderId="11" xfId="0" applyNumberFormat="1" applyFont="1" applyFill="1" applyBorder="1" applyAlignment="1" applyProtection="1">
      <alignment horizontal="center" vertical="top" wrapText="1"/>
    </xf>
    <xf numFmtId="0" fontId="18" fillId="2" borderId="0" xfId="0" applyFont="1" applyFill="1" applyProtection="1"/>
    <xf numFmtId="0" fontId="17" fillId="2" borderId="0" xfId="0" applyFont="1" applyFill="1" applyBorder="1" applyAlignment="1" applyProtection="1">
      <alignment vertical="top" wrapText="1"/>
    </xf>
    <xf numFmtId="0" fontId="19" fillId="0" borderId="0" xfId="0" applyFont="1" applyBorder="1" applyAlignment="1" applyProtection="1"/>
    <xf numFmtId="0" fontId="16" fillId="0" borderId="0" xfId="0" applyFont="1"/>
    <xf numFmtId="0" fontId="19" fillId="2" borderId="0" xfId="0" applyFont="1" applyFill="1" applyProtection="1"/>
    <xf numFmtId="0" fontId="21" fillId="2" borderId="0" xfId="0" applyFont="1" applyFill="1" applyProtection="1"/>
    <xf numFmtId="0" fontId="22" fillId="0" borderId="0" xfId="0" applyFont="1" applyFill="1" applyBorder="1" applyAlignment="1" applyProtection="1"/>
    <xf numFmtId="0" fontId="22" fillId="2" borderId="0" xfId="0" applyFont="1" applyFill="1" applyProtection="1"/>
    <xf numFmtId="0" fontId="23" fillId="0" borderId="0" xfId="0" applyFont="1"/>
    <xf numFmtId="0" fontId="24" fillId="0" borderId="0" xfId="0" applyFont="1"/>
    <xf numFmtId="0" fontId="18" fillId="2" borderId="0" xfId="0" applyFont="1" applyFill="1" applyBorder="1" applyProtection="1"/>
    <xf numFmtId="2" fontId="19" fillId="0" borderId="0" xfId="0" applyNumberFormat="1" applyFont="1" applyBorder="1" applyAlignment="1" applyProtection="1">
      <alignment horizontal="center"/>
    </xf>
    <xf numFmtId="2" fontId="19" fillId="0" borderId="0" xfId="0" applyNumberFormat="1" applyFont="1" applyAlignment="1" applyProtection="1">
      <alignment horizontal="center"/>
    </xf>
    <xf numFmtId="0" fontId="18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2" fontId="10" fillId="7" borderId="0" xfId="0" applyNumberFormat="1" applyFont="1" applyFill="1" applyAlignment="1" applyProtection="1">
      <alignment horizontal="center"/>
    </xf>
    <xf numFmtId="0" fontId="11" fillId="7" borderId="0" xfId="0" applyFont="1" applyFill="1" applyBorder="1" applyAlignment="1" applyProtection="1"/>
    <xf numFmtId="1" fontId="4" fillId="9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/>
    <xf numFmtId="0" fontId="4" fillId="0" borderId="20" xfId="0" applyFont="1" applyBorder="1" applyAlignment="1" applyProtection="1"/>
    <xf numFmtId="2" fontId="7" fillId="3" borderId="3" xfId="0" applyNumberFormat="1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4" fillId="4" borderId="20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0" fillId="0" borderId="0" xfId="0" applyBorder="1" applyAlignment="1" applyProtection="1">
      <alignment vertical="top" wrapText="1"/>
    </xf>
    <xf numFmtId="0" fontId="4" fillId="4" borderId="2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14" fillId="6" borderId="20" xfId="0" applyFont="1" applyFill="1" applyBorder="1"/>
    <xf numFmtId="0" fontId="15" fillId="6" borderId="20" xfId="0" applyFont="1" applyFill="1" applyBorder="1" applyAlignment="1">
      <alignment horizontal="center"/>
    </xf>
    <xf numFmtId="0" fontId="0" fillId="4" borderId="20" xfId="0" applyFill="1" applyBorder="1" applyAlignment="1" applyProtection="1">
      <protection locked="0"/>
    </xf>
    <xf numFmtId="0" fontId="8" fillId="0" borderId="20" xfId="0" applyFont="1" applyBorder="1" applyAlignment="1" applyProtection="1">
      <alignment horizontal="center"/>
    </xf>
    <xf numFmtId="0" fontId="4" fillId="5" borderId="20" xfId="0" applyFont="1" applyFill="1" applyBorder="1" applyAlignment="1" applyProtection="1">
      <alignment vertical="top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31" fillId="2" borderId="0" xfId="0" applyFont="1" applyFill="1" applyProtection="1"/>
    <xf numFmtId="0" fontId="4" fillId="4" borderId="20" xfId="0" applyFont="1" applyFill="1" applyBorder="1"/>
    <xf numFmtId="0" fontId="8" fillId="0" borderId="6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0" fontId="4" fillId="0" borderId="9" xfId="0" applyFont="1" applyBorder="1" applyAlignment="1" applyProtection="1"/>
    <xf numFmtId="0" fontId="4" fillId="0" borderId="10" xfId="0" applyFont="1" applyBorder="1" applyAlignment="1" applyProtection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9" xfId="0" applyBorder="1" applyAlignment="1"/>
    <xf numFmtId="0" fontId="4" fillId="0" borderId="8" xfId="0" applyFont="1" applyFill="1" applyBorder="1" applyAlignment="1" applyProtection="1"/>
    <xf numFmtId="0" fontId="0" fillId="0" borderId="0" xfId="0" applyFill="1" applyAlignment="1"/>
    <xf numFmtId="0" fontId="0" fillId="0" borderId="9" xfId="0" applyFill="1" applyBorder="1" applyAlignment="1"/>
    <xf numFmtId="0" fontId="4" fillId="4" borderId="34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4" fillId="4" borderId="39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8" fillId="0" borderId="25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22" fillId="3" borderId="20" xfId="0" applyFont="1" applyFill="1" applyBorder="1" applyAlignment="1" applyProtection="1"/>
    <xf numFmtId="0" fontId="17" fillId="3" borderId="1" xfId="0" applyFont="1" applyFill="1" applyBorder="1" applyAlignment="1" applyProtection="1">
      <alignment vertical="top"/>
    </xf>
    <xf numFmtId="0" fontId="17" fillId="3" borderId="2" xfId="0" applyFont="1" applyFill="1" applyBorder="1" applyAlignment="1" applyProtection="1">
      <alignment vertical="top"/>
    </xf>
    <xf numFmtId="0" fontId="17" fillId="3" borderId="3" xfId="0" applyFont="1" applyFill="1" applyBorder="1" applyAlignment="1" applyProtection="1">
      <alignment vertical="top"/>
    </xf>
    <xf numFmtId="0" fontId="4" fillId="0" borderId="30" xfId="0" applyFont="1" applyBorder="1" applyAlignment="1" applyProtection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1" fontId="4" fillId="5" borderId="1" xfId="0" applyNumberFormat="1" applyFont="1" applyFill="1" applyBorder="1" applyAlignment="1" applyProtection="1">
      <alignment horizontal="center" vertical="top" wrapText="1"/>
      <protection locked="0"/>
    </xf>
    <xf numFmtId="1" fontId="4" fillId="5" borderId="3" xfId="0" applyNumberFormat="1" applyFont="1" applyFill="1" applyBorder="1" applyAlignment="1" applyProtection="1">
      <alignment horizontal="center" vertical="top" wrapText="1"/>
      <protection locked="0"/>
    </xf>
    <xf numFmtId="2" fontId="7" fillId="3" borderId="22" xfId="0" applyNumberFormat="1" applyFont="1" applyFill="1" applyBorder="1" applyAlignment="1" applyProtection="1">
      <alignment horizontal="center" vertical="top" wrapText="1"/>
    </xf>
    <xf numFmtId="2" fontId="7" fillId="3" borderId="23" xfId="0" applyNumberFormat="1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7" fillId="3" borderId="31" xfId="0" applyFont="1" applyFill="1" applyBorder="1" applyAlignment="1" applyProtection="1">
      <alignment horizontal="center" vertical="top"/>
    </xf>
    <xf numFmtId="0" fontId="7" fillId="3" borderId="32" xfId="0" applyFont="1" applyFill="1" applyBorder="1" applyAlignment="1" applyProtection="1">
      <alignment horizontal="center" vertical="top"/>
    </xf>
    <xf numFmtId="0" fontId="7" fillId="3" borderId="21" xfId="0" applyFont="1" applyFill="1" applyBorder="1" applyAlignment="1" applyProtection="1">
      <alignment horizontal="center" vertical="top"/>
    </xf>
    <xf numFmtId="0" fontId="7" fillId="3" borderId="22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vertical="top"/>
    </xf>
    <xf numFmtId="0" fontId="0" fillId="0" borderId="2" xfId="0" applyBorder="1" applyAlignment="1">
      <alignment vertical="top"/>
    </xf>
    <xf numFmtId="0" fontId="14" fillId="6" borderId="1" xfId="0" applyFont="1" applyFill="1" applyBorder="1" applyAlignment="1" applyProtection="1">
      <alignment vertical="center"/>
    </xf>
    <xf numFmtId="0" fontId="14" fillId="6" borderId="2" xfId="0" applyFont="1" applyFill="1" applyBorder="1" applyAlignment="1" applyProtection="1">
      <alignment vertical="center"/>
    </xf>
    <xf numFmtId="0" fontId="15" fillId="6" borderId="3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1" fillId="0" borderId="8" xfId="0" applyFont="1" applyBorder="1" applyAlignment="1" applyProtection="1"/>
    <xf numFmtId="0" fontId="11" fillId="0" borderId="0" xfId="0" applyFont="1" applyBorder="1" applyAlignment="1" applyProtection="1"/>
    <xf numFmtId="0" fontId="11" fillId="0" borderId="9" xfId="0" applyFont="1" applyBorder="1" applyAlignment="1" applyProtection="1"/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11" fillId="0" borderId="10" xfId="0" applyFont="1" applyBorder="1" applyAlignment="1" applyProtection="1"/>
    <xf numFmtId="0" fontId="11" fillId="0" borderId="11" xfId="0" applyFont="1" applyBorder="1" applyAlignment="1" applyProtection="1"/>
    <xf numFmtId="0" fontId="11" fillId="0" borderId="12" xfId="0" applyFont="1" applyBorder="1" applyAlignment="1" applyProtection="1"/>
    <xf numFmtId="2" fontId="7" fillId="3" borderId="2" xfId="0" applyNumberFormat="1" applyFont="1" applyFill="1" applyBorder="1" applyAlignment="1" applyProtection="1">
      <alignment horizontal="center" vertical="top" wrapText="1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2" fontId="8" fillId="2" borderId="0" xfId="0" applyNumberFormat="1" applyFont="1" applyFill="1" applyBorder="1" applyAlignment="1" applyProtection="1">
      <alignment horizontal="center" vertical="top" wrapText="1"/>
    </xf>
    <xf numFmtId="0" fontId="8" fillId="8" borderId="1" xfId="0" applyFont="1" applyFill="1" applyBorder="1" applyAlignment="1" applyProtection="1">
      <alignment vertical="top"/>
    </xf>
    <xf numFmtId="0" fontId="0" fillId="0" borderId="3" xfId="0" applyBorder="1" applyAlignment="1">
      <alignment vertical="top"/>
    </xf>
    <xf numFmtId="0" fontId="14" fillId="6" borderId="10" xfId="0" applyFont="1" applyFill="1" applyBorder="1" applyAlignment="1" applyProtection="1">
      <alignment vertical="center"/>
    </xf>
    <xf numFmtId="0" fontId="14" fillId="6" borderId="11" xfId="0" applyFont="1" applyFill="1" applyBorder="1" applyAlignment="1" applyProtection="1">
      <alignment vertical="center"/>
    </xf>
    <xf numFmtId="0" fontId="15" fillId="6" borderId="1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4" fillId="7" borderId="20" xfId="0" applyFont="1" applyFill="1" applyBorder="1" applyAlignment="1"/>
    <xf numFmtId="0" fontId="4" fillId="4" borderId="20" xfId="0" applyFont="1" applyFill="1" applyBorder="1" applyAlignment="1"/>
    <xf numFmtId="0" fontId="4" fillId="4" borderId="2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0" fontId="25" fillId="6" borderId="20" xfId="0" applyFont="1" applyFill="1" applyBorder="1" applyAlignment="1"/>
    <xf numFmtId="0" fontId="15" fillId="6" borderId="20" xfId="0" applyFont="1" applyFill="1" applyBorder="1" applyAlignment="1"/>
    <xf numFmtId="14" fontId="20" fillId="4" borderId="20" xfId="0" applyNumberFormat="1" applyFont="1" applyFill="1" applyBorder="1" applyAlignment="1" applyProtection="1">
      <protection locked="0"/>
    </xf>
    <xf numFmtId="0" fontId="20" fillId="4" borderId="20" xfId="0" applyFont="1" applyFill="1" applyBorder="1" applyAlignment="1" applyProtection="1">
      <protection locked="0"/>
    </xf>
    <xf numFmtId="0" fontId="14" fillId="6" borderId="20" xfId="0" applyFont="1" applyFill="1" applyBorder="1" applyAlignment="1">
      <alignment vertical="center"/>
    </xf>
    <xf numFmtId="0" fontId="14" fillId="6" borderId="20" xfId="0" applyFont="1" applyFill="1" applyBorder="1" applyAlignment="1"/>
    <xf numFmtId="0" fontId="4" fillId="0" borderId="20" xfId="0" applyFont="1" applyBorder="1" applyAlignment="1"/>
    <xf numFmtId="0" fontId="14" fillId="6" borderId="20" xfId="0" applyFont="1" applyFill="1" applyBorder="1" applyAlignment="1" applyProtection="1"/>
    <xf numFmtId="0" fontId="15" fillId="6" borderId="20" xfId="0" applyFont="1" applyFill="1" applyBorder="1" applyAlignment="1" applyProtection="1"/>
    <xf numFmtId="0" fontId="4" fillId="4" borderId="21" xfId="0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4" fillId="7" borderId="20" xfId="0" applyFont="1" applyFill="1" applyBorder="1" applyAlignment="1" applyProtection="1">
      <protection locked="0"/>
    </xf>
    <xf numFmtId="0" fontId="14" fillId="6" borderId="21" xfId="0" applyFont="1" applyFill="1" applyBorder="1" applyAlignment="1"/>
    <xf numFmtId="0" fontId="14" fillId="6" borderId="22" xfId="0" applyFont="1" applyFill="1" applyBorder="1" applyAlignment="1"/>
    <xf numFmtId="0" fontId="14" fillId="6" borderId="23" xfId="0" applyFont="1" applyFill="1" applyBorder="1" applyAlignment="1"/>
    <xf numFmtId="0" fontId="4" fillId="4" borderId="20" xfId="0" applyFont="1" applyFill="1" applyBorder="1" applyAlignment="1" applyProtection="1"/>
    <xf numFmtId="0" fontId="0" fillId="4" borderId="20" xfId="0" applyFill="1" applyBorder="1" applyProtection="1"/>
    <xf numFmtId="0" fontId="15" fillId="6" borderId="20" xfId="0" applyFont="1" applyFill="1" applyBorder="1" applyAlignment="1">
      <alignment horizontal="center"/>
    </xf>
    <xf numFmtId="0" fontId="4" fillId="4" borderId="20" xfId="0" applyFont="1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4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4" fillId="0" borderId="0" xfId="0" applyFont="1" applyAlignment="1"/>
    <xf numFmtId="0" fontId="0" fillId="0" borderId="36" xfId="0" applyBorder="1" applyAlignment="1"/>
    <xf numFmtId="0" fontId="4" fillId="0" borderId="30" xfId="0" applyFont="1" applyBorder="1" applyAlignment="1"/>
    <xf numFmtId="0" fontId="0" fillId="0" borderId="30" xfId="0" applyBorder="1" applyAlignment="1"/>
    <xf numFmtId="0" fontId="4" fillId="0" borderId="0" xfId="0" applyFont="1" applyBorder="1" applyAlignment="1"/>
    <xf numFmtId="0" fontId="4" fillId="0" borderId="1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11" fillId="5" borderId="34" xfId="0" applyFont="1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8" fillId="0" borderId="13" xfId="0" applyFont="1" applyFill="1" applyBorder="1" applyAlignment="1" applyProtection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11" fillId="0" borderId="17" xfId="0" applyFont="1" applyFill="1" applyBorder="1" applyAlignment="1" applyProtection="1"/>
    <xf numFmtId="0" fontId="0" fillId="0" borderId="18" xfId="0" applyBorder="1" applyAlignment="1"/>
    <xf numFmtId="0" fontId="0" fillId="0" borderId="19" xfId="0" applyBorder="1" applyAlignment="1"/>
    <xf numFmtId="0" fontId="11" fillId="0" borderId="16" xfId="0" applyFont="1" applyFill="1" applyBorder="1" applyAlignment="1" applyProtection="1"/>
    <xf numFmtId="0" fontId="8" fillId="0" borderId="16" xfId="0" applyFont="1" applyFill="1" applyBorder="1" applyAlignment="1" applyProtection="1">
      <alignment horizontal="center" vertical="center"/>
    </xf>
    <xf numFmtId="164" fontId="7" fillId="3" borderId="13" xfId="0" applyNumberFormat="1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center" vertical="center" wrapText="1"/>
    </xf>
    <xf numFmtId="1" fontId="7" fillId="3" borderId="14" xfId="0" applyNumberFormat="1" applyFont="1" applyFill="1" applyBorder="1" applyAlignment="1" applyProtection="1">
      <alignment horizontal="center" vertical="center" wrapText="1"/>
    </xf>
    <xf numFmtId="1" fontId="7" fillId="3" borderId="15" xfId="0" applyNumberFormat="1" applyFont="1" applyFill="1" applyBorder="1" applyAlignment="1" applyProtection="1">
      <alignment horizontal="center" vertical="center" wrapText="1"/>
    </xf>
    <xf numFmtId="1" fontId="7" fillId="3" borderId="18" xfId="0" applyNumberFormat="1" applyFont="1" applyFill="1" applyBorder="1" applyAlignment="1" applyProtection="1">
      <alignment horizontal="center" vertical="center" wrapText="1"/>
    </xf>
    <xf numFmtId="1" fontId="7" fillId="3" borderId="19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16" fillId="0" borderId="40" xfId="0" applyFont="1" applyBorder="1" applyAlignment="1"/>
    <xf numFmtId="0" fontId="0" fillId="0" borderId="40" xfId="0" applyBorder="1" applyAlignment="1"/>
    <xf numFmtId="0" fontId="16" fillId="0" borderId="0" xfId="0" applyFont="1" applyBorder="1" applyAlignment="1"/>
    <xf numFmtId="0" fontId="0" fillId="0" borderId="0" xfId="0" applyBorder="1" applyAlignment="1"/>
    <xf numFmtId="2" fontId="8" fillId="0" borderId="11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/>
    </xf>
    <xf numFmtId="0" fontId="17" fillId="3" borderId="21" xfId="0" applyFont="1" applyFill="1" applyBorder="1" applyAlignment="1" applyProtection="1"/>
    <xf numFmtId="0" fontId="0" fillId="0" borderId="22" xfId="0" applyBorder="1" applyAlignment="1"/>
    <xf numFmtId="0" fontId="0" fillId="0" borderId="23" xfId="0" applyBorder="1" applyAlignment="1"/>
    <xf numFmtId="0" fontId="4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7" fillId="0" borderId="11" xfId="0" applyFont="1" applyFill="1" applyBorder="1" applyAlignment="1" applyProtection="1"/>
    <xf numFmtId="0" fontId="4" fillId="4" borderId="35" xfId="0" applyFont="1" applyFill="1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32" fillId="0" borderId="1" xfId="0" applyFont="1" applyBorder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" fillId="0" borderId="0" xfId="0" applyFont="1" applyAlignment="1" applyProtection="1">
      <alignment horizontal="center" vertical="top"/>
    </xf>
    <xf numFmtId="0" fontId="16" fillId="0" borderId="0" xfId="0" applyFont="1" applyAlignment="1"/>
    <xf numFmtId="0" fontId="4" fillId="0" borderId="0" xfId="0" applyFont="1" applyAlignment="1" applyProtection="1"/>
    <xf numFmtId="0" fontId="4" fillId="0" borderId="36" xfId="0" applyFont="1" applyBorder="1" applyAlignment="1"/>
    <xf numFmtId="0" fontId="28" fillId="0" borderId="0" xfId="0" applyFont="1" applyAlignment="1"/>
    <xf numFmtId="0" fontId="4" fillId="0" borderId="20" xfId="0" applyFont="1" applyFill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0" fontId="0" fillId="4" borderId="20" xfId="0" applyFill="1" applyBorder="1" applyAlignment="1" applyProtection="1">
      <alignment vertical="top"/>
      <protection locked="0"/>
    </xf>
    <xf numFmtId="0" fontId="0" fillId="0" borderId="20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30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right" vertical="top"/>
    </xf>
    <xf numFmtId="0" fontId="33" fillId="0" borderId="6" xfId="0" applyFont="1" applyFill="1" applyBorder="1" applyAlignment="1" applyProtection="1">
      <alignment vertical="top"/>
    </xf>
    <xf numFmtId="1" fontId="4" fillId="9" borderId="0" xfId="0" applyNumberFormat="1" applyFont="1" applyFill="1" applyBorder="1" applyAlignment="1" applyProtection="1">
      <alignment horizontal="center" vertical="top" wrapText="1"/>
    </xf>
    <xf numFmtId="2" fontId="33" fillId="2" borderId="0" xfId="0" applyNumberFormat="1" applyFont="1" applyFill="1" applyBorder="1" applyAlignment="1" applyProtection="1">
      <alignment horizontal="center" vertical="top" wrapText="1"/>
    </xf>
    <xf numFmtId="2" fontId="11" fillId="2" borderId="0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19229</xdr:colOff>
      <xdr:row>0</xdr:row>
      <xdr:rowOff>136145</xdr:rowOff>
    </xdr:from>
    <xdr:to>
      <xdr:col>10</xdr:col>
      <xdr:colOff>446286</xdr:colOff>
      <xdr:row>2</xdr:row>
      <xdr:rowOff>13558</xdr:rowOff>
    </xdr:to>
    <xdr:pic>
      <xdr:nvPicPr>
        <xdr:cNvPr id="2" name="Grafik 1" descr="FELS Logo 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82229" y="136145"/>
          <a:ext cx="925288" cy="258413"/>
        </a:xfrm>
        <a:prstGeom prst="rect">
          <a:avLst/>
        </a:prstGeom>
      </xdr:spPr>
    </xdr:pic>
    <xdr:clientData/>
  </xdr:twoCellAnchor>
  <xdr:twoCellAnchor editAs="oneCell">
    <xdr:from>
      <xdr:col>9</xdr:col>
      <xdr:colOff>120894</xdr:colOff>
      <xdr:row>73</xdr:row>
      <xdr:rowOff>5540</xdr:rowOff>
    </xdr:from>
    <xdr:to>
      <xdr:col>10</xdr:col>
      <xdr:colOff>482844</xdr:colOff>
      <xdr:row>74</xdr:row>
      <xdr:rowOff>47943</xdr:rowOff>
    </xdr:to>
    <xdr:pic>
      <xdr:nvPicPr>
        <xdr:cNvPr id="3" name="Grafik 2" descr="FELS Logo 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3894" y="16000213"/>
          <a:ext cx="860181" cy="240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Layout" topLeftCell="A64" zoomScale="130" zoomScaleNormal="190" zoomScalePageLayoutView="130" workbookViewId="0">
      <selection activeCell="E173" sqref="E173"/>
    </sheetView>
  </sheetViews>
  <sheetFormatPr baseColWidth="10" defaultRowHeight="15"/>
  <cols>
    <col min="1" max="1" width="3.7109375" customWidth="1"/>
    <col min="4" max="4" width="29" customWidth="1"/>
    <col min="6" max="6" width="2.28515625" customWidth="1"/>
    <col min="7" max="7" width="34.7109375" customWidth="1"/>
    <col min="8" max="8" width="9" customWidth="1"/>
    <col min="9" max="9" width="9.42578125" customWidth="1"/>
    <col min="10" max="11" width="6.85546875" customWidth="1"/>
    <col min="12" max="12" width="2.5703125" customWidth="1"/>
    <col min="13" max="13" width="4.42578125" customWidth="1"/>
  </cols>
  <sheetData>
    <row r="1" spans="1:13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75" customFormat="1" ht="39" customHeight="1">
      <c r="B4" s="266" t="s">
        <v>76</v>
      </c>
      <c r="C4" s="267"/>
      <c r="D4" s="267"/>
      <c r="E4" s="268"/>
      <c r="F4" s="267"/>
      <c r="G4" s="267"/>
      <c r="H4" s="267"/>
      <c r="I4" s="267"/>
      <c r="J4" s="267"/>
      <c r="K4" s="267"/>
      <c r="L4" s="258"/>
      <c r="M4" s="258"/>
    </row>
    <row r="5" spans="1:13">
      <c r="A5" s="254" t="s">
        <v>75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1:13" s="60" customFormat="1" ht="18.75" customHeight="1">
      <c r="A7" s="255"/>
      <c r="B7" s="175" t="s">
        <v>67</v>
      </c>
      <c r="C7" s="176"/>
      <c r="D7" s="176"/>
      <c r="E7" s="176"/>
      <c r="F7" s="176"/>
      <c r="G7" s="176"/>
      <c r="H7" s="176"/>
      <c r="I7" s="176"/>
      <c r="J7" s="176"/>
      <c r="K7" s="176"/>
      <c r="L7" s="255"/>
      <c r="M7" s="102"/>
    </row>
    <row r="8" spans="1:13" ht="21.75" customHeight="1">
      <c r="A8" s="10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02"/>
      <c r="M8" s="102"/>
    </row>
    <row r="9" spans="1:13" ht="15.75">
      <c r="A9" s="102"/>
      <c r="B9" s="181" t="s">
        <v>88</v>
      </c>
      <c r="C9" s="181"/>
      <c r="D9" s="181"/>
      <c r="E9" s="181"/>
      <c r="F9" s="181"/>
      <c r="G9" s="181"/>
      <c r="H9" s="181"/>
      <c r="I9" s="181"/>
      <c r="J9" s="181"/>
      <c r="K9" s="181"/>
      <c r="L9" s="102"/>
      <c r="M9" s="102"/>
    </row>
    <row r="10" spans="1:13" ht="22.5" customHeight="1">
      <c r="A10" s="10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02"/>
      <c r="M10" s="102"/>
    </row>
    <row r="11" spans="1:13" ht="15.75">
      <c r="A11" s="102"/>
      <c r="B11" s="181" t="s">
        <v>89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02"/>
      <c r="M11" s="102"/>
    </row>
    <row r="12" spans="1:13" ht="21" customHeight="1">
      <c r="A12" s="102"/>
      <c r="B12" s="184"/>
      <c r="C12" s="185"/>
      <c r="D12" s="185"/>
      <c r="E12" s="185"/>
      <c r="F12" s="185"/>
      <c r="G12" s="186"/>
      <c r="H12" s="185"/>
      <c r="I12" s="185"/>
      <c r="J12" s="185"/>
      <c r="K12" s="187"/>
      <c r="L12" s="102"/>
      <c r="M12" s="102"/>
    </row>
    <row r="13" spans="1:13" ht="15.75">
      <c r="A13" s="102"/>
      <c r="B13" s="181" t="s">
        <v>90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02"/>
      <c r="M13" s="102"/>
    </row>
    <row r="14" spans="1:13">
      <c r="A14" s="102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102"/>
      <c r="M14" s="102"/>
    </row>
    <row r="15" spans="1:13">
      <c r="A15" s="102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102"/>
      <c r="M15" s="102"/>
    </row>
    <row r="16" spans="1:13" s="60" customFormat="1" ht="18.75">
      <c r="A16" s="102"/>
      <c r="B16" s="182" t="s">
        <v>81</v>
      </c>
      <c r="C16" s="183"/>
      <c r="D16" s="183"/>
      <c r="E16" s="183"/>
      <c r="F16" s="78"/>
      <c r="G16" s="182" t="s">
        <v>82</v>
      </c>
      <c r="H16" s="183"/>
      <c r="I16" s="183"/>
      <c r="J16" s="183"/>
      <c r="K16" s="183"/>
      <c r="L16" s="102"/>
      <c r="M16" s="102"/>
    </row>
    <row r="17" spans="1:13" ht="24" customHeight="1">
      <c r="A17" s="102"/>
      <c r="B17" s="173"/>
      <c r="C17" s="173"/>
      <c r="D17" s="173"/>
      <c r="E17" s="173"/>
      <c r="F17" s="9"/>
      <c r="G17" s="173"/>
      <c r="H17" s="173"/>
      <c r="I17" s="173"/>
      <c r="J17" s="173"/>
      <c r="K17" s="173"/>
      <c r="L17" s="102"/>
      <c r="M17" s="102"/>
    </row>
    <row r="18" spans="1:13" ht="15.75">
      <c r="A18" s="102"/>
      <c r="B18" s="181" t="s">
        <v>91</v>
      </c>
      <c r="C18" s="181"/>
      <c r="D18" s="181"/>
      <c r="E18" s="181"/>
      <c r="F18" s="9"/>
      <c r="G18" s="181" t="s">
        <v>91</v>
      </c>
      <c r="H18" s="181"/>
      <c r="I18" s="181"/>
      <c r="J18" s="181"/>
      <c r="K18" s="181"/>
      <c r="L18" s="102"/>
      <c r="M18" s="102"/>
    </row>
    <row r="19" spans="1:13" ht="24.75" customHeight="1">
      <c r="A19" s="102"/>
      <c r="B19" s="173"/>
      <c r="C19" s="173"/>
      <c r="D19" s="173"/>
      <c r="E19" s="173"/>
      <c r="F19" s="9"/>
      <c r="G19" s="173"/>
      <c r="H19" s="173"/>
      <c r="I19" s="173"/>
      <c r="J19" s="173"/>
      <c r="K19" s="173"/>
      <c r="L19" s="102"/>
      <c r="M19" s="102"/>
    </row>
    <row r="20" spans="1:13" ht="15.75">
      <c r="A20" s="102"/>
      <c r="B20" s="181" t="s">
        <v>92</v>
      </c>
      <c r="C20" s="181"/>
      <c r="D20" s="181"/>
      <c r="E20" s="181"/>
      <c r="F20" s="9"/>
      <c r="G20" s="181" t="s">
        <v>92</v>
      </c>
      <c r="H20" s="181"/>
      <c r="I20" s="181"/>
      <c r="J20" s="181"/>
      <c r="K20" s="181"/>
      <c r="L20" s="102"/>
      <c r="M20" s="102"/>
    </row>
    <row r="21" spans="1:13" ht="15.75">
      <c r="A21" s="102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102"/>
      <c r="M21" s="102"/>
    </row>
    <row r="22" spans="1:13" s="60" customFormat="1" ht="39" customHeight="1">
      <c r="A22" s="102"/>
      <c r="B22" s="179" t="s">
        <v>93</v>
      </c>
      <c r="C22" s="179"/>
      <c r="D22" s="179"/>
      <c r="E22" s="177"/>
      <c r="F22" s="178"/>
      <c r="G22" s="178"/>
      <c r="H22" s="178"/>
      <c r="I22" s="178"/>
      <c r="J22" s="178"/>
      <c r="K22" s="178"/>
      <c r="L22" s="102"/>
      <c r="M22" s="102"/>
    </row>
    <row r="23" spans="1:13">
      <c r="A23" s="102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102"/>
      <c r="M23" s="102"/>
    </row>
    <row r="24" spans="1:13">
      <c r="A24" s="102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102"/>
      <c r="M24" s="102"/>
    </row>
    <row r="25" spans="1:13" s="60" customFormat="1" ht="18.75">
      <c r="A25" s="102"/>
      <c r="B25" s="180" t="s">
        <v>68</v>
      </c>
      <c r="C25" s="199"/>
      <c r="D25" s="199"/>
      <c r="E25" s="199"/>
      <c r="F25" s="199"/>
      <c r="G25" s="85" t="s">
        <v>72</v>
      </c>
      <c r="H25" s="180" t="s">
        <v>69</v>
      </c>
      <c r="I25" s="180"/>
      <c r="J25" s="180"/>
      <c r="K25" s="180"/>
      <c r="L25" s="102"/>
      <c r="M25" s="102"/>
    </row>
    <row r="26" spans="1:13" ht="21.75" customHeight="1">
      <c r="A26" s="102"/>
      <c r="B26" s="172" t="s">
        <v>133</v>
      </c>
      <c r="C26" s="172"/>
      <c r="D26" s="172"/>
      <c r="E26" s="172"/>
      <c r="F26" s="172"/>
      <c r="G26" s="79"/>
      <c r="H26" s="173"/>
      <c r="I26" s="173"/>
      <c r="J26" s="173"/>
      <c r="K26" s="173"/>
      <c r="L26" s="102"/>
      <c r="M26" s="102"/>
    </row>
    <row r="27" spans="1:13" ht="15.75">
      <c r="A27" s="102"/>
      <c r="B27" s="171" t="s">
        <v>83</v>
      </c>
      <c r="C27" s="171"/>
      <c r="D27" s="171"/>
      <c r="E27" s="171"/>
      <c r="F27" s="171"/>
      <c r="G27" s="80"/>
      <c r="H27" s="188"/>
      <c r="I27" s="188"/>
      <c r="J27" s="188"/>
      <c r="K27" s="188"/>
      <c r="L27" s="102"/>
      <c r="M27" s="102"/>
    </row>
    <row r="28" spans="1:13" ht="18.75" customHeight="1">
      <c r="A28" s="102"/>
      <c r="B28" s="172" t="s">
        <v>70</v>
      </c>
      <c r="C28" s="172"/>
      <c r="D28" s="172"/>
      <c r="E28" s="172"/>
      <c r="F28" s="172"/>
      <c r="G28" s="79"/>
      <c r="H28" s="173"/>
      <c r="I28" s="173"/>
      <c r="J28" s="173"/>
      <c r="K28" s="173"/>
      <c r="L28" s="102"/>
      <c r="M28" s="102"/>
    </row>
    <row r="29" spans="1:13" ht="18" customHeight="1">
      <c r="A29" s="102"/>
      <c r="B29" s="171" t="s">
        <v>74</v>
      </c>
      <c r="C29" s="171"/>
      <c r="D29" s="171"/>
      <c r="E29" s="171"/>
      <c r="F29" s="171"/>
      <c r="G29" s="81"/>
      <c r="H29" s="174"/>
      <c r="I29" s="174"/>
      <c r="J29" s="174"/>
      <c r="K29" s="174"/>
      <c r="L29" s="102"/>
      <c r="M29" s="102"/>
    </row>
    <row r="30" spans="1:13" ht="18.75" customHeight="1">
      <c r="A30" s="102"/>
      <c r="B30" s="172" t="s">
        <v>84</v>
      </c>
      <c r="C30" s="172"/>
      <c r="D30" s="172"/>
      <c r="E30" s="172"/>
      <c r="F30" s="172"/>
      <c r="G30" s="79"/>
      <c r="H30" s="173"/>
      <c r="I30" s="173"/>
      <c r="J30" s="173"/>
      <c r="K30" s="173"/>
      <c r="L30" s="102"/>
      <c r="M30" s="102"/>
    </row>
    <row r="31" spans="1:13" ht="18.75" customHeight="1">
      <c r="A31" s="102"/>
      <c r="B31" s="171" t="s">
        <v>99</v>
      </c>
      <c r="C31" s="171"/>
      <c r="D31" s="171"/>
      <c r="E31" s="171"/>
      <c r="F31" s="171"/>
      <c r="G31" s="81"/>
      <c r="H31" s="174"/>
      <c r="I31" s="174"/>
      <c r="J31" s="174"/>
      <c r="K31" s="174"/>
      <c r="L31" s="102"/>
      <c r="M31" s="102"/>
    </row>
    <row r="32" spans="1:13" ht="15.75">
      <c r="A32" s="102"/>
      <c r="B32" s="172" t="s">
        <v>85</v>
      </c>
      <c r="C32" s="172"/>
      <c r="D32" s="172"/>
      <c r="E32" s="172"/>
      <c r="F32" s="172"/>
      <c r="G32" s="79"/>
      <c r="H32" s="173"/>
      <c r="I32" s="173"/>
      <c r="J32" s="173"/>
      <c r="K32" s="173"/>
      <c r="L32" s="102"/>
      <c r="M32" s="102"/>
    </row>
    <row r="33" spans="1:13" ht="16.5" customHeight="1">
      <c r="A33" s="102"/>
      <c r="B33" s="171" t="s">
        <v>97</v>
      </c>
      <c r="C33" s="171"/>
      <c r="D33" s="171"/>
      <c r="E33" s="171"/>
      <c r="F33" s="171"/>
      <c r="G33" s="81"/>
      <c r="H33" s="174"/>
      <c r="I33" s="174"/>
      <c r="J33" s="174"/>
      <c r="K33" s="174"/>
      <c r="L33" s="102"/>
      <c r="M33" s="102"/>
    </row>
    <row r="34" spans="1:13" ht="17.25" customHeight="1">
      <c r="A34" s="102"/>
      <c r="B34" s="172" t="s">
        <v>119</v>
      </c>
      <c r="C34" s="172"/>
      <c r="D34" s="172"/>
      <c r="E34" s="172"/>
      <c r="F34" s="172"/>
      <c r="G34" s="79"/>
      <c r="H34" s="173"/>
      <c r="I34" s="173"/>
      <c r="J34" s="173"/>
      <c r="K34" s="173"/>
      <c r="L34" s="102"/>
      <c r="M34" s="102"/>
    </row>
    <row r="35" spans="1:13" ht="17.25" customHeight="1">
      <c r="A35" s="102"/>
      <c r="B35" s="171" t="s">
        <v>71</v>
      </c>
      <c r="C35" s="171"/>
      <c r="D35" s="171"/>
      <c r="E35" s="171"/>
      <c r="F35" s="171"/>
      <c r="G35" s="81"/>
      <c r="H35" s="174"/>
      <c r="I35" s="174"/>
      <c r="J35" s="174"/>
      <c r="K35" s="174"/>
      <c r="L35" s="102"/>
      <c r="M35" s="102"/>
    </row>
    <row r="36" spans="1:13" ht="18" customHeight="1">
      <c r="A36" s="102"/>
      <c r="B36" s="172" t="s">
        <v>73</v>
      </c>
      <c r="C36" s="172"/>
      <c r="D36" s="172"/>
      <c r="E36" s="172"/>
      <c r="F36" s="172"/>
      <c r="G36" s="79"/>
      <c r="H36" s="173"/>
      <c r="I36" s="173"/>
      <c r="J36" s="173"/>
      <c r="K36" s="173"/>
      <c r="L36" s="102"/>
      <c r="M36" s="102"/>
    </row>
    <row r="37" spans="1:13" ht="17.25" customHeight="1">
      <c r="A37" s="102"/>
      <c r="B37" s="188"/>
      <c r="C37" s="188"/>
      <c r="D37" s="188"/>
      <c r="E37" s="188"/>
      <c r="F37" s="188"/>
      <c r="G37" s="81"/>
      <c r="H37" s="174"/>
      <c r="I37" s="174"/>
      <c r="J37" s="174"/>
      <c r="K37" s="174"/>
      <c r="L37" s="102"/>
      <c r="M37" s="102"/>
    </row>
    <row r="38" spans="1:13" ht="18.75" customHeight="1">
      <c r="A38" s="102"/>
      <c r="B38" s="173"/>
      <c r="C38" s="173"/>
      <c r="D38" s="173"/>
      <c r="E38" s="173"/>
      <c r="F38" s="173"/>
      <c r="G38" s="79"/>
      <c r="H38" s="173"/>
      <c r="I38" s="173"/>
      <c r="J38" s="173"/>
      <c r="K38" s="173"/>
      <c r="L38" s="102"/>
      <c r="M38" s="102"/>
    </row>
    <row r="39" spans="1:13" ht="18.75" customHeight="1">
      <c r="A39" s="102"/>
      <c r="B39" s="259"/>
      <c r="C39" s="260"/>
      <c r="D39" s="260"/>
      <c r="E39" s="260"/>
      <c r="F39" s="260"/>
      <c r="G39" s="84"/>
      <c r="H39" s="263"/>
      <c r="I39" s="264"/>
      <c r="J39" s="264"/>
      <c r="K39" s="264"/>
      <c r="L39" s="102"/>
      <c r="M39" s="102"/>
    </row>
    <row r="40" spans="1:13" ht="19.5" customHeight="1">
      <c r="A40" s="102"/>
      <c r="B40" s="261"/>
      <c r="C40" s="262"/>
      <c r="D40" s="262"/>
      <c r="E40" s="262"/>
      <c r="F40" s="262"/>
      <c r="G40" s="87"/>
      <c r="H40" s="265"/>
      <c r="I40" s="265"/>
      <c r="J40" s="265"/>
      <c r="K40" s="265"/>
      <c r="L40" s="102"/>
      <c r="M40" s="102"/>
    </row>
    <row r="41" spans="1:13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1:13" s="60" customFormat="1" ht="18.75">
      <c r="A43" s="233"/>
      <c r="B43" s="180" t="s">
        <v>77</v>
      </c>
      <c r="C43" s="199"/>
      <c r="D43" s="199"/>
      <c r="E43" s="199"/>
      <c r="F43" s="199"/>
      <c r="G43" s="86"/>
      <c r="H43" s="194"/>
      <c r="I43" s="194"/>
      <c r="J43" s="194"/>
      <c r="K43" s="194"/>
      <c r="L43" s="235"/>
      <c r="M43" s="102"/>
    </row>
    <row r="44" spans="1:13" ht="8.25" customHeight="1">
      <c r="A44" s="234"/>
      <c r="B44" s="172"/>
      <c r="C44" s="172"/>
      <c r="D44" s="172"/>
      <c r="E44" s="172"/>
      <c r="F44" s="172"/>
      <c r="G44" s="92"/>
      <c r="H44" s="192"/>
      <c r="I44" s="193"/>
      <c r="J44" s="193"/>
      <c r="K44" s="193"/>
      <c r="L44" s="236"/>
      <c r="M44" s="102"/>
    </row>
    <row r="45" spans="1:13" ht="15.75">
      <c r="A45" s="234"/>
      <c r="B45" s="181" t="s">
        <v>94</v>
      </c>
      <c r="C45" s="181"/>
      <c r="D45" s="181"/>
      <c r="E45" s="181"/>
      <c r="F45" s="181"/>
      <c r="G45" s="79" t="s">
        <v>78</v>
      </c>
      <c r="H45" s="173" t="s">
        <v>79</v>
      </c>
      <c r="I45" s="173"/>
      <c r="J45" s="173"/>
      <c r="K45" s="173"/>
      <c r="L45" s="236"/>
      <c r="M45" s="102"/>
    </row>
    <row r="46" spans="1:13" ht="15.75">
      <c r="A46" s="234"/>
      <c r="B46" s="181" t="s">
        <v>86</v>
      </c>
      <c r="C46" s="181"/>
      <c r="D46" s="181"/>
      <c r="E46" s="181"/>
      <c r="F46" s="181"/>
      <c r="G46" s="79" t="s">
        <v>78</v>
      </c>
      <c r="H46" s="173" t="s">
        <v>79</v>
      </c>
      <c r="I46" s="173"/>
      <c r="J46" s="173"/>
      <c r="K46" s="173"/>
      <c r="L46" s="236"/>
      <c r="M46" s="102"/>
    </row>
    <row r="47" spans="1:13" ht="15.75" customHeight="1">
      <c r="A47" s="234"/>
      <c r="B47" s="181" t="s">
        <v>87</v>
      </c>
      <c r="C47" s="199"/>
      <c r="D47" s="199"/>
      <c r="E47" s="199"/>
      <c r="F47" s="199"/>
      <c r="G47" s="79" t="s">
        <v>78</v>
      </c>
      <c r="H47" s="173" t="s">
        <v>79</v>
      </c>
      <c r="I47" s="173"/>
      <c r="J47" s="173"/>
      <c r="K47" s="173"/>
      <c r="L47" s="236"/>
      <c r="M47" s="102"/>
    </row>
    <row r="48" spans="1:13" ht="15.75">
      <c r="A48" s="234"/>
      <c r="B48" s="181" t="s">
        <v>80</v>
      </c>
      <c r="C48" s="181"/>
      <c r="D48" s="181"/>
      <c r="E48" s="181"/>
      <c r="F48" s="181"/>
      <c r="G48" s="79" t="s">
        <v>78</v>
      </c>
      <c r="H48" s="173" t="s">
        <v>79</v>
      </c>
      <c r="I48" s="173"/>
      <c r="J48" s="173"/>
      <c r="K48" s="173"/>
      <c r="L48" s="236"/>
      <c r="M48" s="102"/>
    </row>
    <row r="49" spans="1:16">
      <c r="A49" s="234"/>
      <c r="B49" s="197" t="s">
        <v>95</v>
      </c>
      <c r="C49" s="197"/>
      <c r="D49" s="197"/>
      <c r="E49" s="197"/>
      <c r="F49" s="197"/>
      <c r="G49" s="195"/>
      <c r="H49" s="196"/>
      <c r="I49" s="196"/>
      <c r="J49" s="196"/>
      <c r="K49" s="196"/>
      <c r="L49" s="236"/>
      <c r="M49" s="102"/>
    </row>
    <row r="50" spans="1:16" ht="51.75" customHeight="1">
      <c r="A50" s="234"/>
      <c r="B50" s="198"/>
      <c r="C50" s="198"/>
      <c r="D50" s="198"/>
      <c r="E50" s="198"/>
      <c r="F50" s="198"/>
      <c r="G50" s="196"/>
      <c r="H50" s="196"/>
      <c r="I50" s="196"/>
      <c r="J50" s="196"/>
      <c r="K50" s="196"/>
      <c r="L50" s="102"/>
      <c r="M50" s="102"/>
    </row>
    <row r="51" spans="1:16" ht="15.75">
      <c r="A51" s="1"/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102"/>
      <c r="M51" s="102"/>
    </row>
    <row r="52" spans="1:16" s="9" customFormat="1" ht="15.75">
      <c r="A52" s="18"/>
      <c r="B52" s="204" t="s">
        <v>118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6">
      <c r="B53" s="20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6">
      <c r="A54" s="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102"/>
      <c r="M54" s="102"/>
    </row>
    <row r="55" spans="1:16" s="60" customFormat="1" ht="18.75">
      <c r="A55" s="57"/>
      <c r="B55" s="189" t="s">
        <v>73</v>
      </c>
      <c r="C55" s="190"/>
      <c r="D55" s="190"/>
      <c r="E55" s="190"/>
      <c r="F55" s="190"/>
      <c r="G55" s="190"/>
      <c r="H55" s="190"/>
      <c r="I55" s="190"/>
      <c r="J55" s="190"/>
      <c r="K55" s="191"/>
      <c r="L55" s="61"/>
      <c r="M55" s="57"/>
    </row>
    <row r="56" spans="1:16" ht="15.75">
      <c r="A56" s="1"/>
      <c r="B56" s="107"/>
      <c r="C56" s="108"/>
      <c r="D56" s="108"/>
      <c r="E56" s="108"/>
      <c r="F56" s="108"/>
      <c r="G56" s="108"/>
      <c r="H56" s="108"/>
      <c r="I56" s="108"/>
      <c r="J56" s="108"/>
      <c r="K56" s="109"/>
      <c r="L56" s="2"/>
      <c r="M56" s="1"/>
    </row>
    <row r="57" spans="1:16" ht="15.75">
      <c r="A57" s="1"/>
      <c r="B57" s="110"/>
      <c r="C57" s="111"/>
      <c r="D57" s="111"/>
      <c r="E57" s="111"/>
      <c r="F57" s="111"/>
      <c r="G57" s="111"/>
      <c r="H57" s="111"/>
      <c r="I57" s="111"/>
      <c r="J57" s="111"/>
      <c r="K57" s="112"/>
      <c r="L57" s="2"/>
      <c r="M57" s="1"/>
    </row>
    <row r="58" spans="1:16" ht="15.75">
      <c r="A58" s="1"/>
      <c r="B58" s="110"/>
      <c r="C58" s="111"/>
      <c r="D58" s="111"/>
      <c r="E58" s="111"/>
      <c r="F58" s="111"/>
      <c r="G58" s="111"/>
      <c r="H58" s="111"/>
      <c r="I58" s="111"/>
      <c r="J58" s="111"/>
      <c r="K58" s="112"/>
      <c r="L58" s="2"/>
      <c r="M58" s="1"/>
    </row>
    <row r="59" spans="1:16" ht="15.75">
      <c r="A59" s="1"/>
      <c r="B59" s="110"/>
      <c r="C59" s="111"/>
      <c r="D59" s="111"/>
      <c r="E59" s="111"/>
      <c r="F59" s="111"/>
      <c r="G59" s="111"/>
      <c r="H59" s="111"/>
      <c r="I59" s="111"/>
      <c r="J59" s="111"/>
      <c r="K59" s="112"/>
      <c r="L59" s="2"/>
      <c r="M59" s="1"/>
      <c r="P59" s="66"/>
    </row>
    <row r="60" spans="1:16" ht="15.75">
      <c r="A60" s="1"/>
      <c r="B60" s="110"/>
      <c r="C60" s="111"/>
      <c r="D60" s="111"/>
      <c r="E60" s="111"/>
      <c r="F60" s="111"/>
      <c r="G60" s="111"/>
      <c r="H60" s="111"/>
      <c r="I60" s="111"/>
      <c r="J60" s="111"/>
      <c r="K60" s="112"/>
      <c r="L60" s="2"/>
      <c r="M60" s="1"/>
    </row>
    <row r="61" spans="1:16" ht="15.75">
      <c r="A61" s="1"/>
      <c r="B61" s="110"/>
      <c r="C61" s="111"/>
      <c r="D61" s="111"/>
      <c r="E61" s="111"/>
      <c r="F61" s="111"/>
      <c r="G61" s="111"/>
      <c r="H61" s="111"/>
      <c r="I61" s="111"/>
      <c r="J61" s="111"/>
      <c r="K61" s="112"/>
      <c r="L61" s="2"/>
      <c r="M61" s="1"/>
    </row>
    <row r="62" spans="1:16" ht="15.75">
      <c r="A62" s="1"/>
      <c r="B62" s="110"/>
      <c r="C62" s="111"/>
      <c r="D62" s="111"/>
      <c r="E62" s="111"/>
      <c r="F62" s="111"/>
      <c r="G62" s="111"/>
      <c r="H62" s="111"/>
      <c r="I62" s="111"/>
      <c r="J62" s="111"/>
      <c r="K62" s="112"/>
      <c r="L62" s="2"/>
      <c r="M62" s="1"/>
    </row>
    <row r="63" spans="1:16" ht="15.75">
      <c r="A63" s="1"/>
      <c r="B63" s="248"/>
      <c r="C63" s="249"/>
      <c r="D63" s="249"/>
      <c r="E63" s="249"/>
      <c r="F63" s="249"/>
      <c r="G63" s="249"/>
      <c r="H63" s="249"/>
      <c r="I63" s="249"/>
      <c r="J63" s="249"/>
      <c r="K63" s="250"/>
      <c r="L63" s="2"/>
      <c r="M63" s="1"/>
    </row>
    <row r="64" spans="1:16">
      <c r="A64" s="1"/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2"/>
      <c r="M64" s="1"/>
    </row>
    <row r="65" spans="1:13" s="9" customFormat="1" ht="15.75">
      <c r="A65" s="18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42"/>
      <c r="M65" s="18"/>
    </row>
    <row r="66" spans="1:13" s="9" customFormat="1" ht="28.5" customHeight="1">
      <c r="A66" s="18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42"/>
      <c r="M66" s="18"/>
    </row>
    <row r="67" spans="1:13">
      <c r="A67" s="1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2"/>
      <c r="M67" s="1"/>
    </row>
    <row r="68" spans="1:13" ht="8.25" customHeight="1">
      <c r="A68" s="1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2"/>
      <c r="M68" s="1"/>
    </row>
    <row r="69" spans="1:13" ht="5.25" customHeight="1">
      <c r="A69" s="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2"/>
      <c r="M69" s="1"/>
    </row>
    <row r="70" spans="1:13" ht="0.75" customHeight="1">
      <c r="A70" s="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2"/>
      <c r="M70" s="1"/>
    </row>
    <row r="71" spans="1:13" hidden="1">
      <c r="A71" s="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2"/>
      <c r="M71" s="1"/>
    </row>
    <row r="72" spans="1:13">
      <c r="A72" s="1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2"/>
      <c r="M72" s="1"/>
    </row>
    <row r="73" spans="1:13">
      <c r="A73" s="1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"/>
      <c r="M73" s="1"/>
    </row>
    <row r="74" spans="1:13" ht="15.75">
      <c r="A74" s="1"/>
      <c r="B74" s="244" t="s">
        <v>96</v>
      </c>
      <c r="C74" s="244"/>
      <c r="D74" s="244"/>
      <c r="E74" s="244"/>
      <c r="F74" s="244"/>
      <c r="G74" s="244"/>
      <c r="H74" s="245"/>
      <c r="I74" s="245"/>
      <c r="J74" s="245"/>
      <c r="K74" s="245"/>
      <c r="L74" s="2"/>
      <c r="M74" s="1"/>
    </row>
    <row r="75" spans="1:13">
      <c r="A75" s="1"/>
      <c r="B75" s="236" t="s">
        <v>98</v>
      </c>
      <c r="C75" s="102"/>
      <c r="D75" s="102"/>
      <c r="E75" s="102"/>
      <c r="F75" s="102"/>
      <c r="G75" s="102"/>
      <c r="H75" s="102"/>
      <c r="I75" s="102"/>
      <c r="J75" s="102"/>
      <c r="K75" s="102"/>
      <c r="L75" s="2"/>
      <c r="M75" s="1"/>
    </row>
    <row r="76" spans="1:13">
      <c r="A76" s="1"/>
      <c r="B76" s="246"/>
      <c r="C76" s="246"/>
      <c r="D76" s="246"/>
      <c r="E76" s="246"/>
      <c r="F76" s="8"/>
      <c r="G76" s="243"/>
      <c r="H76" s="102"/>
      <c r="I76" s="102"/>
      <c r="J76" s="102"/>
      <c r="K76" s="102"/>
      <c r="L76" s="2"/>
      <c r="M76" s="1"/>
    </row>
    <row r="77" spans="1:13" s="65" customFormat="1" ht="21">
      <c r="A77" s="62"/>
      <c r="B77" s="118" t="s">
        <v>0</v>
      </c>
      <c r="C77" s="118"/>
      <c r="D77" s="118"/>
      <c r="E77" s="118"/>
      <c r="F77" s="63"/>
      <c r="G77" s="102"/>
      <c r="H77" s="102"/>
      <c r="I77" s="102"/>
      <c r="J77" s="102"/>
      <c r="K77" s="102"/>
      <c r="L77" s="64"/>
      <c r="M77" s="62"/>
    </row>
    <row r="78" spans="1:13" s="7" customFormat="1" ht="15.75">
      <c r="A78" s="6"/>
      <c r="B78" s="247"/>
      <c r="C78" s="247"/>
      <c r="D78" s="247"/>
      <c r="E78" s="247"/>
      <c r="F78" s="10"/>
      <c r="G78" s="100"/>
      <c r="H78" s="100"/>
      <c r="I78" s="100"/>
      <c r="J78" s="100"/>
      <c r="K78" s="100"/>
      <c r="L78" s="3"/>
      <c r="M78" s="6"/>
    </row>
    <row r="79" spans="1:13" s="60" customFormat="1" ht="18.75">
      <c r="A79" s="57"/>
      <c r="B79" s="119" t="s">
        <v>3</v>
      </c>
      <c r="C79" s="120"/>
      <c r="D79" s="120"/>
      <c r="E79" s="121"/>
      <c r="F79" s="58"/>
      <c r="G79" s="119" t="s">
        <v>4</v>
      </c>
      <c r="H79" s="120"/>
      <c r="I79" s="120"/>
      <c r="J79" s="120"/>
      <c r="K79" s="121"/>
      <c r="L79" s="59"/>
      <c r="M79" s="57"/>
    </row>
    <row r="80" spans="1:13" ht="15.75">
      <c r="A80" s="1"/>
      <c r="B80" s="113" t="s">
        <v>1</v>
      </c>
      <c r="C80" s="114"/>
      <c r="D80" s="115"/>
      <c r="E80" s="11" t="s">
        <v>2</v>
      </c>
      <c r="F80" s="12"/>
      <c r="G80" s="113" t="s">
        <v>1</v>
      </c>
      <c r="H80" s="114"/>
      <c r="I80" s="115"/>
      <c r="J80" s="116" t="s">
        <v>2</v>
      </c>
      <c r="K80" s="117"/>
      <c r="L80" s="4"/>
      <c r="M80" s="1"/>
    </row>
    <row r="81" spans="1:13" ht="15.75">
      <c r="A81" s="1"/>
      <c r="B81" s="128" t="s">
        <v>134</v>
      </c>
      <c r="C81" s="129"/>
      <c r="D81" s="130"/>
      <c r="E81" s="13"/>
      <c r="F81" s="12"/>
      <c r="G81" s="128" t="s">
        <v>5</v>
      </c>
      <c r="H81" s="129"/>
      <c r="I81" s="130"/>
      <c r="J81" s="131"/>
      <c r="K81" s="132"/>
      <c r="L81" s="5">
        <f>J81*0.3</f>
        <v>0</v>
      </c>
      <c r="M81" s="1"/>
    </row>
    <row r="82" spans="1:13" ht="15.75">
      <c r="A82" s="1"/>
      <c r="B82" s="96" t="s">
        <v>100</v>
      </c>
      <c r="C82" s="97"/>
      <c r="D82" s="98"/>
      <c r="E82" s="13"/>
      <c r="F82" s="14">
        <f>SUM(E81*0.9)</f>
        <v>0</v>
      </c>
      <c r="G82" s="96" t="s">
        <v>121</v>
      </c>
      <c r="H82" s="102"/>
      <c r="I82" s="103"/>
      <c r="J82" s="94"/>
      <c r="K82" s="95"/>
      <c r="L82" s="5">
        <f>SUM(J82*1)</f>
        <v>0</v>
      </c>
      <c r="M82" s="1"/>
    </row>
    <row r="83" spans="1:13" ht="15.75">
      <c r="A83" s="1"/>
      <c r="B83" s="96" t="s">
        <v>135</v>
      </c>
      <c r="C83" s="97"/>
      <c r="D83" s="98"/>
      <c r="E83" s="13"/>
      <c r="F83" s="14">
        <f>SUM(E82*0.8)</f>
        <v>0</v>
      </c>
      <c r="G83" s="96" t="s">
        <v>122</v>
      </c>
      <c r="H83" s="102"/>
      <c r="I83" s="103"/>
      <c r="J83" s="94"/>
      <c r="K83" s="95"/>
      <c r="L83" s="5">
        <f>SUM(J83*1.8)</f>
        <v>0</v>
      </c>
      <c r="M83" s="1"/>
    </row>
    <row r="84" spans="1:13" ht="15.75">
      <c r="A84" s="1"/>
      <c r="B84" s="96" t="s">
        <v>101</v>
      </c>
      <c r="C84" s="97"/>
      <c r="D84" s="98"/>
      <c r="E84" s="13"/>
      <c r="F84" s="14">
        <f>SUM(E83*1.5)</f>
        <v>0</v>
      </c>
      <c r="G84" s="96" t="s">
        <v>140</v>
      </c>
      <c r="H84" s="102"/>
      <c r="I84" s="103"/>
      <c r="J84" s="94"/>
      <c r="K84" s="95"/>
      <c r="L84" s="5">
        <f>SUM(J84*0.4)</f>
        <v>0</v>
      </c>
      <c r="M84" s="1"/>
    </row>
    <row r="85" spans="1:13" ht="15.75">
      <c r="A85" s="1"/>
      <c r="B85" s="104" t="s">
        <v>136</v>
      </c>
      <c r="C85" s="126"/>
      <c r="D85" s="127"/>
      <c r="E85" s="13"/>
      <c r="F85" s="14">
        <f>SUM(E84*0.5)</f>
        <v>0</v>
      </c>
      <c r="G85" s="96" t="s">
        <v>141</v>
      </c>
      <c r="H85" s="102"/>
      <c r="I85" s="103"/>
      <c r="J85" s="94"/>
      <c r="K85" s="95"/>
      <c r="L85" s="5">
        <f>SUM(J85*0.25)</f>
        <v>0</v>
      </c>
      <c r="M85" s="1"/>
    </row>
    <row r="86" spans="1:13" ht="15.75">
      <c r="A86" s="1"/>
      <c r="B86" s="96" t="s">
        <v>104</v>
      </c>
      <c r="C86" s="97"/>
      <c r="D86" s="98"/>
      <c r="E86" s="13"/>
      <c r="F86" s="14">
        <f>SUM(E85*0.4)</f>
        <v>0</v>
      </c>
      <c r="G86" s="96" t="s">
        <v>142</v>
      </c>
      <c r="H86" s="102"/>
      <c r="I86" s="103"/>
      <c r="J86" s="94"/>
      <c r="K86" s="95"/>
      <c r="L86" s="5">
        <f>SUM(J86*0.7)</f>
        <v>0</v>
      </c>
      <c r="M86" s="1"/>
    </row>
    <row r="87" spans="1:13" ht="15.75">
      <c r="A87" s="1"/>
      <c r="B87" s="96" t="s">
        <v>6</v>
      </c>
      <c r="C87" s="97"/>
      <c r="D87" s="98"/>
      <c r="E87" s="13"/>
      <c r="F87" s="14">
        <f>SUM(E86*0.2)</f>
        <v>0</v>
      </c>
      <c r="G87" s="96" t="s">
        <v>106</v>
      </c>
      <c r="H87" s="102"/>
      <c r="I87" s="103"/>
      <c r="J87" s="94"/>
      <c r="K87" s="95"/>
      <c r="L87" s="5">
        <f>SUM(J87*0.8)</f>
        <v>0</v>
      </c>
      <c r="M87" s="1"/>
    </row>
    <row r="88" spans="1:13" ht="15.75">
      <c r="A88" s="1"/>
      <c r="B88" s="96" t="s">
        <v>8</v>
      </c>
      <c r="C88" s="97"/>
      <c r="D88" s="98"/>
      <c r="E88" s="13"/>
      <c r="F88" s="14">
        <f>SUM(E87*2)</f>
        <v>0</v>
      </c>
      <c r="G88" s="96" t="s">
        <v>9</v>
      </c>
      <c r="H88" s="102"/>
      <c r="I88" s="103"/>
      <c r="J88" s="94"/>
      <c r="K88" s="95"/>
      <c r="L88" s="5">
        <f>SUM(J88*1.6)</f>
        <v>0</v>
      </c>
      <c r="M88" s="1"/>
    </row>
    <row r="89" spans="1:13" ht="15.75">
      <c r="A89" s="1"/>
      <c r="B89" s="96" t="s">
        <v>137</v>
      </c>
      <c r="C89" s="97"/>
      <c r="D89" s="98"/>
      <c r="E89" s="13"/>
      <c r="F89" s="14">
        <f>SUM(E88*1.5)</f>
        <v>0</v>
      </c>
      <c r="G89" s="104" t="s">
        <v>111</v>
      </c>
      <c r="H89" s="105"/>
      <c r="I89" s="106"/>
      <c r="J89" s="94"/>
      <c r="K89" s="95"/>
      <c r="L89" s="5">
        <f>SUM(J89*0.6)</f>
        <v>0</v>
      </c>
      <c r="M89" s="1"/>
    </row>
    <row r="90" spans="1:13" ht="15.75">
      <c r="A90" s="1"/>
      <c r="B90" s="96" t="s">
        <v>139</v>
      </c>
      <c r="C90" s="97"/>
      <c r="D90" s="98"/>
      <c r="E90" s="13"/>
      <c r="F90" s="14">
        <f>SUM(E89*1)</f>
        <v>0</v>
      </c>
      <c r="G90" s="99" t="s">
        <v>105</v>
      </c>
      <c r="H90" s="100"/>
      <c r="I90" s="101"/>
      <c r="J90" s="94"/>
      <c r="K90" s="95"/>
      <c r="L90" s="5">
        <f>SUM(J90*0.1)</f>
        <v>0</v>
      </c>
      <c r="M90" s="1"/>
    </row>
    <row r="91" spans="1:13" ht="15.75">
      <c r="A91" s="1"/>
      <c r="B91" s="96" t="s">
        <v>138</v>
      </c>
      <c r="C91" s="97"/>
      <c r="D91" s="98"/>
      <c r="E91" s="13"/>
      <c r="F91" s="14">
        <f>SUM(E90*1.8)</f>
        <v>0</v>
      </c>
      <c r="G91" s="91"/>
      <c r="H91" s="19"/>
      <c r="I91" s="20"/>
      <c r="J91" s="21"/>
      <c r="K91" s="21"/>
      <c r="L91" s="5"/>
      <c r="M91" s="1"/>
    </row>
    <row r="92" spans="1:13" ht="15.75">
      <c r="A92" s="1"/>
      <c r="B92" s="96" t="s">
        <v>11</v>
      </c>
      <c r="C92" s="97"/>
      <c r="D92" s="98"/>
      <c r="E92" s="13"/>
      <c r="F92" s="14">
        <f>SUM(E91*1.1)</f>
        <v>0</v>
      </c>
      <c r="G92" s="76" t="s">
        <v>123</v>
      </c>
      <c r="H92" s="88" t="s">
        <v>12</v>
      </c>
      <c r="I92" s="88" t="s">
        <v>13</v>
      </c>
      <c r="J92" s="88" t="s">
        <v>14</v>
      </c>
      <c r="K92" s="88" t="s">
        <v>2</v>
      </c>
      <c r="L92" s="5"/>
      <c r="M92" s="1"/>
    </row>
    <row r="93" spans="1:13" ht="15.75">
      <c r="A93" s="1"/>
      <c r="B93" s="96" t="s">
        <v>15</v>
      </c>
      <c r="C93" s="97"/>
      <c r="D93" s="98"/>
      <c r="E93" s="13"/>
      <c r="F93" s="14">
        <f>SUM(E92*0.6)</f>
        <v>0</v>
      </c>
      <c r="G93" s="89"/>
      <c r="H93" s="83"/>
      <c r="I93" s="83"/>
      <c r="J93" s="83"/>
      <c r="K93" s="90"/>
      <c r="L93" s="5">
        <f t="shared" ref="L93:L98" si="0">SUM(H93*I93*J93*K93)</f>
        <v>0</v>
      </c>
      <c r="M93" s="1"/>
    </row>
    <row r="94" spans="1:13" ht="15.75">
      <c r="A94" s="1"/>
      <c r="B94" s="96" t="s">
        <v>102</v>
      </c>
      <c r="C94" s="97"/>
      <c r="D94" s="98"/>
      <c r="E94" s="13"/>
      <c r="F94" s="14">
        <f>SUM(E93*0.7)</f>
        <v>0</v>
      </c>
      <c r="G94" s="89"/>
      <c r="H94" s="83"/>
      <c r="I94" s="83"/>
      <c r="J94" s="83"/>
      <c r="K94" s="90"/>
      <c r="L94" s="5">
        <f t="shared" si="0"/>
        <v>0</v>
      </c>
      <c r="M94" s="1"/>
    </row>
    <row r="95" spans="1:13" ht="15.75">
      <c r="A95" s="1"/>
      <c r="B95" s="96" t="s">
        <v>16</v>
      </c>
      <c r="C95" s="97"/>
      <c r="D95" s="98"/>
      <c r="E95" s="13"/>
      <c r="F95" s="14">
        <f>SUM(E94*0.4)</f>
        <v>0</v>
      </c>
      <c r="G95" s="89"/>
      <c r="H95" s="83"/>
      <c r="I95" s="83"/>
      <c r="J95" s="83"/>
      <c r="K95" s="90"/>
      <c r="L95" s="5">
        <f t="shared" si="0"/>
        <v>0</v>
      </c>
      <c r="M95" s="1"/>
    </row>
    <row r="96" spans="1:13" ht="15.75">
      <c r="A96" s="1"/>
      <c r="B96" s="104" t="s">
        <v>120</v>
      </c>
      <c r="C96" s="126"/>
      <c r="D96" s="127"/>
      <c r="E96" s="13"/>
      <c r="F96" s="14">
        <f>SUM(E95*0.25)</f>
        <v>0</v>
      </c>
      <c r="G96" s="89"/>
      <c r="H96" s="83"/>
      <c r="I96" s="83"/>
      <c r="J96" s="83"/>
      <c r="K96" s="90"/>
      <c r="L96" s="5">
        <f t="shared" si="0"/>
        <v>0</v>
      </c>
      <c r="M96" s="1"/>
    </row>
    <row r="97" spans="1:13" ht="15.75">
      <c r="A97" s="1"/>
      <c r="B97" s="96" t="s">
        <v>103</v>
      </c>
      <c r="C97" s="97"/>
      <c r="D97" s="98"/>
      <c r="E97" s="13"/>
      <c r="F97" s="14">
        <f>SUM(E96*0.5)</f>
        <v>0</v>
      </c>
      <c r="G97" s="89"/>
      <c r="H97" s="83"/>
      <c r="I97" s="83"/>
      <c r="J97" s="83"/>
      <c r="K97" s="90"/>
      <c r="L97" s="5">
        <f t="shared" si="0"/>
        <v>0</v>
      </c>
      <c r="M97" s="1"/>
    </row>
    <row r="98" spans="1:13" ht="15.75">
      <c r="A98" s="1"/>
      <c r="B98" s="135" t="s">
        <v>105</v>
      </c>
      <c r="C98" s="136"/>
      <c r="D98" s="137"/>
      <c r="E98" s="13"/>
      <c r="F98" s="14">
        <f>SUM(E97*0.2)</f>
        <v>0</v>
      </c>
      <c r="G98" s="89"/>
      <c r="H98" s="83"/>
      <c r="I98" s="83"/>
      <c r="J98" s="83"/>
      <c r="K98" s="90"/>
      <c r="L98" s="5">
        <f t="shared" si="0"/>
        <v>0</v>
      </c>
      <c r="M98" s="1"/>
    </row>
    <row r="99" spans="1:13" ht="15.75">
      <c r="A99" s="1"/>
      <c r="B99" s="138" t="s">
        <v>18</v>
      </c>
      <c r="C99" s="139"/>
      <c r="D99" s="139"/>
      <c r="E99" s="52">
        <f>SUM(E100*100/100)</f>
        <v>0</v>
      </c>
      <c r="F99" s="14">
        <f>SUM(E98*0.1)</f>
        <v>0</v>
      </c>
      <c r="G99" s="140" t="s">
        <v>19</v>
      </c>
      <c r="H99" s="141"/>
      <c r="I99" s="141"/>
      <c r="J99" s="133">
        <f>H100+K100</f>
        <v>0</v>
      </c>
      <c r="K99" s="134"/>
      <c r="L99" s="2"/>
      <c r="M99" s="1"/>
    </row>
    <row r="100" spans="1:13" ht="15.75">
      <c r="A100" s="1"/>
      <c r="B100" s="49"/>
      <c r="C100" s="49"/>
      <c r="D100" s="49"/>
      <c r="E100" s="34">
        <f>SUM(F82:F99)</f>
        <v>0</v>
      </c>
      <c r="F100" s="27"/>
      <c r="G100" s="49"/>
      <c r="H100" s="269">
        <f>(L98+L97+L96+L95+L94+L93)*0.000001</f>
        <v>0</v>
      </c>
      <c r="I100" s="49"/>
      <c r="J100" s="51"/>
      <c r="K100" s="34">
        <f>SUM(L81:L90)</f>
        <v>0</v>
      </c>
      <c r="L100" s="2"/>
      <c r="M100" s="1"/>
    </row>
    <row r="101" spans="1:13" ht="30" customHeight="1">
      <c r="A101" s="1"/>
      <c r="B101" s="49"/>
      <c r="C101" s="49"/>
      <c r="D101" s="49"/>
      <c r="E101" s="50"/>
      <c r="F101" s="27"/>
      <c r="G101" s="49"/>
      <c r="H101" s="49"/>
      <c r="I101" s="49"/>
      <c r="J101" s="237"/>
      <c r="K101" s="238"/>
      <c r="L101" s="2"/>
      <c r="M101" s="1"/>
    </row>
    <row r="102" spans="1:13" ht="18.75">
      <c r="A102" s="1"/>
      <c r="B102" s="144" t="s">
        <v>20</v>
      </c>
      <c r="C102" s="145"/>
      <c r="D102" s="145"/>
      <c r="E102" s="146"/>
      <c r="F102" s="12"/>
      <c r="G102" s="144" t="s">
        <v>21</v>
      </c>
      <c r="H102" s="145"/>
      <c r="I102" s="145"/>
      <c r="J102" s="149"/>
      <c r="K102" s="150"/>
      <c r="L102" s="3"/>
      <c r="M102" s="1"/>
    </row>
    <row r="103" spans="1:13" ht="15.75">
      <c r="A103" s="1"/>
      <c r="B103" s="142" t="s">
        <v>1</v>
      </c>
      <c r="C103" s="143"/>
      <c r="D103" s="143"/>
      <c r="E103" s="45" t="s">
        <v>2</v>
      </c>
      <c r="F103" s="30"/>
      <c r="G103" s="46" t="s">
        <v>1</v>
      </c>
      <c r="H103" s="47"/>
      <c r="I103" s="47"/>
      <c r="J103" s="147" t="s">
        <v>2</v>
      </c>
      <c r="K103" s="148"/>
      <c r="L103" s="4"/>
      <c r="M103" s="1"/>
    </row>
    <row r="104" spans="1:13" ht="15.75">
      <c r="A104" s="1"/>
      <c r="B104" s="128" t="s">
        <v>134</v>
      </c>
      <c r="C104" s="129"/>
      <c r="D104" s="130"/>
      <c r="E104" s="13"/>
      <c r="F104" s="12"/>
      <c r="G104" s="128" t="s">
        <v>144</v>
      </c>
      <c r="H104" s="129"/>
      <c r="I104" s="130"/>
      <c r="J104" s="131"/>
      <c r="K104" s="132"/>
      <c r="L104" s="5">
        <f>SUM(J104*1)</f>
        <v>0</v>
      </c>
      <c r="M104" s="1"/>
    </row>
    <row r="105" spans="1:13" ht="15.75">
      <c r="A105" s="1"/>
      <c r="B105" s="96" t="s">
        <v>143</v>
      </c>
      <c r="C105" s="97"/>
      <c r="D105" s="98"/>
      <c r="E105" s="13"/>
      <c r="F105" s="31">
        <f>SUM(E104*0.9)</f>
        <v>0</v>
      </c>
      <c r="G105" s="151" t="s">
        <v>125</v>
      </c>
      <c r="H105" s="152"/>
      <c r="I105" s="153"/>
      <c r="J105" s="94"/>
      <c r="K105" s="95"/>
      <c r="L105" s="5">
        <f>SUM(J105*0.6)</f>
        <v>0</v>
      </c>
      <c r="M105" s="1"/>
    </row>
    <row r="106" spans="1:13" ht="15.75">
      <c r="A106" s="1"/>
      <c r="B106" s="96" t="s">
        <v>23</v>
      </c>
      <c r="C106" s="97"/>
      <c r="D106" s="98"/>
      <c r="E106" s="13"/>
      <c r="F106" s="31">
        <f>SUM(E105*0.2)</f>
        <v>0</v>
      </c>
      <c r="G106" s="151" t="s">
        <v>145</v>
      </c>
      <c r="H106" s="152"/>
      <c r="I106" s="153"/>
      <c r="J106" s="94"/>
      <c r="K106" s="95"/>
      <c r="L106" s="5">
        <f>SUM(J106*1.8)</f>
        <v>0</v>
      </c>
      <c r="M106" s="1"/>
    </row>
    <row r="107" spans="1:13" ht="15.75">
      <c r="A107" s="1"/>
      <c r="B107" s="96" t="s">
        <v>5</v>
      </c>
      <c r="C107" s="97"/>
      <c r="D107" s="98"/>
      <c r="E107" s="13"/>
      <c r="F107" s="31">
        <f>SUM(E106*1)</f>
        <v>0</v>
      </c>
      <c r="G107" s="151" t="s">
        <v>146</v>
      </c>
      <c r="H107" s="152"/>
      <c r="I107" s="153"/>
      <c r="J107" s="94"/>
      <c r="K107" s="95"/>
      <c r="L107" s="5">
        <f>SUM(J107*1.5)</f>
        <v>0</v>
      </c>
      <c r="M107" s="1"/>
    </row>
    <row r="108" spans="1:13" ht="15.75">
      <c r="A108" s="1"/>
      <c r="B108" s="96" t="s">
        <v>24</v>
      </c>
      <c r="C108" s="97"/>
      <c r="D108" s="98"/>
      <c r="E108" s="13"/>
      <c r="F108" s="31">
        <f>SUM(E107*0.3)</f>
        <v>0</v>
      </c>
      <c r="G108" s="151" t="s">
        <v>25</v>
      </c>
      <c r="H108" s="152"/>
      <c r="I108" s="153"/>
      <c r="J108" s="94"/>
      <c r="K108" s="95"/>
      <c r="L108" s="5">
        <f>SUM(J108*0.2)</f>
        <v>0</v>
      </c>
      <c r="M108" s="1"/>
    </row>
    <row r="109" spans="1:13" ht="15.75">
      <c r="A109" s="1"/>
      <c r="B109" s="96" t="s">
        <v>26</v>
      </c>
      <c r="C109" s="97"/>
      <c r="D109" s="98"/>
      <c r="E109" s="13"/>
      <c r="F109" s="31">
        <f>SUM(E108*1.5)</f>
        <v>0</v>
      </c>
      <c r="G109" s="151" t="s">
        <v>107</v>
      </c>
      <c r="H109" s="152"/>
      <c r="I109" s="153"/>
      <c r="J109" s="94"/>
      <c r="K109" s="95"/>
      <c r="L109" s="5">
        <f>SUM(J109*0.5)</f>
        <v>0</v>
      </c>
      <c r="M109" s="1"/>
    </row>
    <row r="110" spans="1:13" ht="15.75">
      <c r="A110" s="1"/>
      <c r="B110" s="96" t="s">
        <v>27</v>
      </c>
      <c r="C110" s="97"/>
      <c r="D110" s="98"/>
      <c r="E110" s="13"/>
      <c r="F110" s="31">
        <f>SUM(E109*0.5)</f>
        <v>0</v>
      </c>
      <c r="G110" s="151" t="s">
        <v>28</v>
      </c>
      <c r="H110" s="152"/>
      <c r="I110" s="153"/>
      <c r="J110" s="94"/>
      <c r="K110" s="95"/>
      <c r="L110" s="5">
        <f>SUM(J110*0.5)</f>
        <v>0</v>
      </c>
      <c r="M110" s="1"/>
    </row>
    <row r="111" spans="1:13" ht="15.75">
      <c r="A111" s="1"/>
      <c r="B111" s="96" t="s">
        <v>29</v>
      </c>
      <c r="C111" s="97"/>
      <c r="D111" s="98"/>
      <c r="E111" s="13"/>
      <c r="F111" s="31">
        <f>SUM(E110*0.7)</f>
        <v>0</v>
      </c>
      <c r="G111" s="151" t="s">
        <v>30</v>
      </c>
      <c r="H111" s="152"/>
      <c r="I111" s="153"/>
      <c r="J111" s="94"/>
      <c r="K111" s="95"/>
      <c r="L111" s="5">
        <f>SUM(J111*1)</f>
        <v>0</v>
      </c>
      <c r="M111" s="1"/>
    </row>
    <row r="112" spans="1:13" ht="15.75">
      <c r="A112" s="1"/>
      <c r="B112" s="96" t="s">
        <v>7</v>
      </c>
      <c r="C112" s="97"/>
      <c r="D112" s="98"/>
      <c r="E112" s="13"/>
      <c r="F112" s="31">
        <f>SUM(E111*0.1)</f>
        <v>0</v>
      </c>
      <c r="G112" s="151" t="s">
        <v>147</v>
      </c>
      <c r="H112" s="152"/>
      <c r="I112" s="153"/>
      <c r="J112" s="94"/>
      <c r="K112" s="95"/>
      <c r="L112" s="5">
        <f>SUM(J112*0.5)</f>
        <v>0</v>
      </c>
      <c r="M112" s="1"/>
    </row>
    <row r="113" spans="1:13" ht="15.75">
      <c r="A113" s="1"/>
      <c r="B113" s="96" t="s">
        <v>9</v>
      </c>
      <c r="C113" s="97"/>
      <c r="D113" s="98"/>
      <c r="E113" s="13"/>
      <c r="F113" s="31">
        <f>SUM(E112*0.2)</f>
        <v>0</v>
      </c>
      <c r="G113" s="151" t="s">
        <v>31</v>
      </c>
      <c r="H113" s="152"/>
      <c r="I113" s="153"/>
      <c r="J113" s="94"/>
      <c r="K113" s="95"/>
      <c r="L113" s="5">
        <f>SUM(J113*0.2)</f>
        <v>0</v>
      </c>
      <c r="M113" s="1"/>
    </row>
    <row r="114" spans="1:13" ht="15.75">
      <c r="A114" s="1"/>
      <c r="B114" s="96" t="s">
        <v>10</v>
      </c>
      <c r="C114" s="97"/>
      <c r="D114" s="98"/>
      <c r="E114" s="13"/>
      <c r="F114" s="31">
        <f>SUM(E113*1.6)</f>
        <v>0</v>
      </c>
      <c r="G114" s="151" t="s">
        <v>16</v>
      </c>
      <c r="H114" s="152"/>
      <c r="I114" s="153"/>
      <c r="J114" s="94"/>
      <c r="K114" s="95"/>
      <c r="L114" s="5">
        <f>SUM(J114*0.25)</f>
        <v>0</v>
      </c>
      <c r="M114" s="1"/>
    </row>
    <row r="115" spans="1:13" ht="15.75">
      <c r="A115" s="1"/>
      <c r="B115" s="96" t="s">
        <v>16</v>
      </c>
      <c r="C115" s="97"/>
      <c r="D115" s="98"/>
      <c r="E115" s="13"/>
      <c r="F115" s="31">
        <f>SUM(E114*0.8)</f>
        <v>0</v>
      </c>
      <c r="G115" s="151" t="s">
        <v>17</v>
      </c>
      <c r="H115" s="152"/>
      <c r="I115" s="153"/>
      <c r="J115" s="94"/>
      <c r="K115" s="95"/>
      <c r="L115" s="5">
        <f>SUM(J115*0.6)</f>
        <v>0</v>
      </c>
      <c r="M115" s="1"/>
    </row>
    <row r="116" spans="1:13" ht="15.75">
      <c r="A116" s="1"/>
      <c r="B116" s="96" t="s">
        <v>37</v>
      </c>
      <c r="C116" s="97"/>
      <c r="D116" s="98"/>
      <c r="E116" s="13"/>
      <c r="F116" s="31">
        <f>SUM(E115*0.25)</f>
        <v>0</v>
      </c>
      <c r="G116" s="151" t="s">
        <v>148</v>
      </c>
      <c r="H116" s="152"/>
      <c r="I116" s="153"/>
      <c r="J116" s="94"/>
      <c r="K116" s="95"/>
      <c r="L116" s="5">
        <f>SUM(J116*1)</f>
        <v>0</v>
      </c>
      <c r="M116" s="1"/>
    </row>
    <row r="117" spans="1:13" ht="15.75">
      <c r="A117" s="1"/>
      <c r="B117" s="96" t="s">
        <v>15</v>
      </c>
      <c r="C117" s="97"/>
      <c r="D117" s="98"/>
      <c r="E117" s="13"/>
      <c r="F117" s="31">
        <f>SUM(E116*0.7)</f>
        <v>0</v>
      </c>
      <c r="G117" s="151" t="s">
        <v>32</v>
      </c>
      <c r="H117" s="152"/>
      <c r="I117" s="153"/>
      <c r="J117" s="94"/>
      <c r="K117" s="95"/>
      <c r="L117" s="5">
        <f>SUM(J117*1)</f>
        <v>0</v>
      </c>
      <c r="M117" s="1"/>
    </row>
    <row r="118" spans="1:13" ht="15.75">
      <c r="A118" s="1"/>
      <c r="B118" s="96" t="s">
        <v>33</v>
      </c>
      <c r="C118" s="97"/>
      <c r="D118" s="98"/>
      <c r="E118" s="13"/>
      <c r="F118" s="31">
        <f>SUM(E117*0.7)</f>
        <v>0</v>
      </c>
      <c r="G118" s="151" t="s">
        <v>109</v>
      </c>
      <c r="H118" s="152"/>
      <c r="I118" s="153"/>
      <c r="J118" s="94"/>
      <c r="K118" s="95"/>
      <c r="L118" s="5">
        <f>SUM(J118*1)</f>
        <v>0</v>
      </c>
      <c r="M118" s="1"/>
    </row>
    <row r="119" spans="1:13" ht="15.75">
      <c r="A119" s="1"/>
      <c r="B119" s="99" t="s">
        <v>105</v>
      </c>
      <c r="C119" s="154"/>
      <c r="D119" s="155"/>
      <c r="E119" s="13"/>
      <c r="F119" s="31">
        <f>SUM(E118*0.4)</f>
        <v>0</v>
      </c>
      <c r="G119" s="156" t="s">
        <v>108</v>
      </c>
      <c r="H119" s="157"/>
      <c r="I119" s="158"/>
      <c r="J119" s="94"/>
      <c r="K119" s="95"/>
      <c r="L119" s="5">
        <f>SUM(J119*0.1)</f>
        <v>0</v>
      </c>
      <c r="M119" s="1"/>
    </row>
    <row r="120" spans="1:13" ht="15.75">
      <c r="A120" s="1"/>
      <c r="B120" s="161" t="s">
        <v>34</v>
      </c>
      <c r="C120" s="162"/>
      <c r="D120" s="162"/>
      <c r="E120" s="26">
        <f>SUM(E121*1)</f>
        <v>0</v>
      </c>
      <c r="F120" s="31">
        <f>SUM(E119*0.1)</f>
        <v>0</v>
      </c>
      <c r="G120" s="53"/>
      <c r="H120" s="53"/>
      <c r="I120" s="53"/>
      <c r="J120" s="54"/>
      <c r="K120" s="54"/>
      <c r="L120" s="5"/>
      <c r="M120" s="1"/>
    </row>
    <row r="121" spans="1:13" ht="15.75">
      <c r="A121" s="1"/>
      <c r="B121" s="32"/>
      <c r="C121" s="32"/>
      <c r="D121" s="32"/>
      <c r="E121" s="33">
        <f>SUM(F105:F120)</f>
        <v>0</v>
      </c>
      <c r="F121" s="12"/>
      <c r="G121" s="163"/>
      <c r="H121" s="163"/>
      <c r="I121" s="163"/>
      <c r="J121" s="164"/>
      <c r="K121" s="164"/>
      <c r="L121" s="2"/>
      <c r="M121" s="1"/>
    </row>
    <row r="122" spans="1:13" ht="15.75">
      <c r="A122" s="1"/>
      <c r="B122" s="32"/>
      <c r="C122" s="32"/>
      <c r="D122" s="32"/>
      <c r="E122" s="50"/>
      <c r="F122" s="12"/>
      <c r="G122" s="55"/>
      <c r="H122" s="55"/>
      <c r="I122" s="55"/>
      <c r="J122" s="56"/>
      <c r="K122" s="56"/>
      <c r="L122" s="2"/>
      <c r="M122" s="1"/>
    </row>
    <row r="123" spans="1:13" ht="18.75">
      <c r="A123" s="1"/>
      <c r="B123" s="144" t="s">
        <v>35</v>
      </c>
      <c r="C123" s="145"/>
      <c r="D123" s="145"/>
      <c r="E123" s="150"/>
      <c r="F123" s="12"/>
      <c r="G123" s="43" t="s">
        <v>124</v>
      </c>
      <c r="H123" s="22" t="s">
        <v>12</v>
      </c>
      <c r="I123" s="22" t="s">
        <v>13</v>
      </c>
      <c r="J123" s="22" t="s">
        <v>14</v>
      </c>
      <c r="K123" s="22" t="s">
        <v>2</v>
      </c>
      <c r="L123" s="5"/>
      <c r="M123" s="1"/>
    </row>
    <row r="124" spans="1:13" ht="15.75">
      <c r="A124" s="1"/>
      <c r="B124" s="46" t="s">
        <v>1</v>
      </c>
      <c r="C124" s="47"/>
      <c r="D124" s="47"/>
      <c r="E124" s="29" t="s">
        <v>2</v>
      </c>
      <c r="F124" s="30"/>
      <c r="G124" s="23"/>
      <c r="H124" s="24"/>
      <c r="I124" s="24"/>
      <c r="J124" s="24"/>
      <c r="K124" s="25"/>
      <c r="L124" s="5">
        <f t="shared" ref="L124:L134" si="1">SUM(H124*I124*J124*K124)</f>
        <v>0</v>
      </c>
      <c r="M124" s="1"/>
    </row>
    <row r="125" spans="1:13" ht="15.75">
      <c r="A125" s="1"/>
      <c r="B125" s="128" t="s">
        <v>36</v>
      </c>
      <c r="C125" s="129"/>
      <c r="D125" s="130"/>
      <c r="E125" s="13"/>
      <c r="F125" s="31"/>
      <c r="G125" s="23"/>
      <c r="H125" s="24"/>
      <c r="I125" s="24"/>
      <c r="J125" s="24"/>
      <c r="K125" s="25"/>
      <c r="L125" s="5">
        <f t="shared" si="1"/>
        <v>0</v>
      </c>
      <c r="M125" s="1"/>
    </row>
    <row r="126" spans="1:13" ht="15.75">
      <c r="A126" s="6"/>
      <c r="B126" s="96" t="s">
        <v>22</v>
      </c>
      <c r="C126" s="97"/>
      <c r="D126" s="98"/>
      <c r="E126" s="13"/>
      <c r="F126" s="31">
        <f>SUM(E125*0.9)</f>
        <v>0</v>
      </c>
      <c r="G126" s="23"/>
      <c r="H126" s="24"/>
      <c r="I126" s="24"/>
      <c r="J126" s="24"/>
      <c r="K126" s="25"/>
      <c r="L126" s="5">
        <f t="shared" si="1"/>
        <v>0</v>
      </c>
      <c r="M126" s="6"/>
    </row>
    <row r="127" spans="1:13" ht="15.75">
      <c r="A127" s="1"/>
      <c r="B127" s="96" t="s">
        <v>110</v>
      </c>
      <c r="C127" s="97"/>
      <c r="D127" s="98"/>
      <c r="E127" s="13"/>
      <c r="F127" s="31">
        <f>SUM(E126*0.4)</f>
        <v>0</v>
      </c>
      <c r="G127" s="23"/>
      <c r="H127" s="24"/>
      <c r="I127" s="24"/>
      <c r="J127" s="24"/>
      <c r="K127" s="25"/>
      <c r="L127" s="5">
        <f t="shared" si="1"/>
        <v>0</v>
      </c>
      <c r="M127" s="1"/>
    </row>
    <row r="128" spans="1:13" ht="15.75">
      <c r="A128" s="1"/>
      <c r="B128" s="96" t="s">
        <v>37</v>
      </c>
      <c r="C128" s="97"/>
      <c r="D128" s="98"/>
      <c r="E128" s="13"/>
      <c r="F128" s="31">
        <f>SUM(E127*0.6)</f>
        <v>0</v>
      </c>
      <c r="G128" s="23"/>
      <c r="H128" s="24"/>
      <c r="I128" s="24"/>
      <c r="J128" s="24"/>
      <c r="K128" s="25"/>
      <c r="L128" s="5">
        <f t="shared" si="1"/>
        <v>0</v>
      </c>
      <c r="M128" s="1"/>
    </row>
    <row r="129" spans="1:13" ht="15.75">
      <c r="A129" s="1"/>
      <c r="B129" s="96" t="s">
        <v>38</v>
      </c>
      <c r="C129" s="97"/>
      <c r="D129" s="98"/>
      <c r="E129" s="13"/>
      <c r="F129" s="31">
        <f>SUM(E128*0.7)</f>
        <v>0</v>
      </c>
      <c r="G129" s="23"/>
      <c r="H129" s="24"/>
      <c r="I129" s="24"/>
      <c r="J129" s="24"/>
      <c r="K129" s="25"/>
      <c r="L129" s="5">
        <f t="shared" si="1"/>
        <v>0</v>
      </c>
      <c r="M129" s="1"/>
    </row>
    <row r="130" spans="1:13" ht="15.75">
      <c r="A130" s="1"/>
      <c r="B130" s="96" t="s">
        <v>11</v>
      </c>
      <c r="C130" s="97"/>
      <c r="D130" s="98"/>
      <c r="E130" s="13"/>
      <c r="F130" s="31">
        <f>SUM(E129*0.3)</f>
        <v>0</v>
      </c>
      <c r="G130" s="23"/>
      <c r="H130" s="24"/>
      <c r="I130" s="24"/>
      <c r="J130" s="24"/>
      <c r="K130" s="25"/>
      <c r="L130" s="5">
        <f t="shared" ref="L130:L133" si="2">SUM(H130*I130*J130*K130)</f>
        <v>0</v>
      </c>
      <c r="M130" s="1"/>
    </row>
    <row r="131" spans="1:13" ht="15.75">
      <c r="A131" s="1"/>
      <c r="B131" s="96" t="s">
        <v>15</v>
      </c>
      <c r="C131" s="97"/>
      <c r="D131" s="98"/>
      <c r="E131" s="13"/>
      <c r="F131" s="31">
        <f>SUM(E130*0.6)</f>
        <v>0</v>
      </c>
      <c r="G131" s="23"/>
      <c r="H131" s="24"/>
      <c r="I131" s="24"/>
      <c r="J131" s="24"/>
      <c r="K131" s="25"/>
      <c r="L131" s="5">
        <f t="shared" si="2"/>
        <v>0</v>
      </c>
      <c r="M131" s="1"/>
    </row>
    <row r="132" spans="1:13" ht="15.75">
      <c r="A132" s="1"/>
      <c r="B132" s="104" t="s">
        <v>120</v>
      </c>
      <c r="C132" s="126"/>
      <c r="D132" s="127"/>
      <c r="E132" s="13"/>
      <c r="F132" s="31">
        <f>SUM(E131*0.4)</f>
        <v>0</v>
      </c>
      <c r="G132" s="23"/>
      <c r="H132" s="24"/>
      <c r="I132" s="24"/>
      <c r="J132" s="24"/>
      <c r="K132" s="25"/>
      <c r="L132" s="5">
        <f t="shared" si="2"/>
        <v>0</v>
      </c>
      <c r="M132" s="1"/>
    </row>
    <row r="133" spans="1:13" ht="15.75">
      <c r="A133" s="1"/>
      <c r="B133" s="96" t="s">
        <v>41</v>
      </c>
      <c r="C133" s="97"/>
      <c r="D133" s="98"/>
      <c r="E133" s="13"/>
      <c r="F133" s="31">
        <f>SUM(E132*0.5)</f>
        <v>0</v>
      </c>
      <c r="G133" s="23"/>
      <c r="H133" s="24"/>
      <c r="I133" s="24"/>
      <c r="J133" s="24"/>
      <c r="K133" s="25"/>
      <c r="L133" s="5">
        <f t="shared" si="2"/>
        <v>0</v>
      </c>
      <c r="M133" s="1"/>
    </row>
    <row r="134" spans="1:13" ht="15.75">
      <c r="A134" s="1"/>
      <c r="B134" s="96" t="s">
        <v>40</v>
      </c>
      <c r="C134" s="97"/>
      <c r="D134" s="98"/>
      <c r="E134" s="13"/>
      <c r="F134" s="31">
        <f>SUM(E133*1.5)</f>
        <v>0</v>
      </c>
      <c r="G134" s="23"/>
      <c r="H134" s="24"/>
      <c r="I134" s="24"/>
      <c r="J134" s="24"/>
      <c r="K134" s="25"/>
      <c r="L134" s="5">
        <f t="shared" si="1"/>
        <v>0</v>
      </c>
      <c r="M134" s="1"/>
    </row>
    <row r="135" spans="1:13" ht="15.75">
      <c r="A135" s="1"/>
      <c r="B135" s="99" t="s">
        <v>105</v>
      </c>
      <c r="C135" s="154"/>
      <c r="D135" s="155"/>
      <c r="E135" s="13"/>
      <c r="F135" s="31">
        <f>SUM(E134*0.8)</f>
        <v>0</v>
      </c>
      <c r="G135" s="161" t="s">
        <v>39</v>
      </c>
      <c r="H135" s="162"/>
      <c r="I135" s="162"/>
      <c r="J135" s="159">
        <f>H136+K136</f>
        <v>0</v>
      </c>
      <c r="K135" s="160"/>
      <c r="L135" s="2"/>
      <c r="M135" s="1"/>
    </row>
    <row r="136" spans="1:13" ht="15.75">
      <c r="A136" s="1"/>
      <c r="B136" s="161" t="s">
        <v>42</v>
      </c>
      <c r="C136" s="162"/>
      <c r="D136" s="162"/>
      <c r="E136" s="26">
        <f>SUM(E137*1)</f>
        <v>0</v>
      </c>
      <c r="F136" s="31">
        <f>SUM(E135*0.1)</f>
        <v>0</v>
      </c>
      <c r="G136" s="93"/>
      <c r="H136" s="270">
        <f>(L124+L125+L126+L127+L128+L129+L130+L131+L132+L133+L134)*0.000001</f>
        <v>0</v>
      </c>
      <c r="I136" s="93"/>
      <c r="J136" s="93"/>
      <c r="K136" s="33">
        <f>L104+L105+L106+L107+L108+L109+L110+L111+L112+L113+L114+L115+L116+L117+L118+L119</f>
        <v>0</v>
      </c>
      <c r="L136" s="2"/>
      <c r="M136" s="1"/>
    </row>
    <row r="137" spans="1:13" ht="15.75">
      <c r="A137" s="1"/>
      <c r="B137" s="239"/>
      <c r="C137" s="239"/>
      <c r="D137" s="239"/>
      <c r="E137" s="34">
        <f>SUM(F126:F136)</f>
        <v>0</v>
      </c>
      <c r="F137" s="12"/>
      <c r="G137" s="18"/>
      <c r="H137" s="18"/>
      <c r="I137" s="18"/>
      <c r="J137" s="18"/>
      <c r="K137" s="18"/>
      <c r="L137" s="3"/>
      <c r="M137" s="1"/>
    </row>
    <row r="138" spans="1:13" ht="15.75">
      <c r="A138" s="1"/>
      <c r="B138" s="97"/>
      <c r="C138" s="97"/>
      <c r="D138" s="97"/>
      <c r="E138" s="102"/>
      <c r="F138" s="12"/>
      <c r="G138" s="18"/>
      <c r="H138" s="18"/>
      <c r="I138" s="18"/>
      <c r="J138" s="18"/>
      <c r="K138" s="18"/>
      <c r="L138" s="4"/>
      <c r="M138" s="1"/>
    </row>
    <row r="139" spans="1:13" ht="15.75">
      <c r="A139" s="1"/>
      <c r="B139" s="102"/>
      <c r="C139" s="102"/>
      <c r="D139" s="102"/>
      <c r="E139" s="102"/>
      <c r="F139" s="12"/>
      <c r="G139" s="18"/>
      <c r="H139" s="18"/>
      <c r="I139" s="18"/>
      <c r="J139" s="18"/>
      <c r="K139" s="18"/>
      <c r="L139" s="2"/>
      <c r="M139" s="6"/>
    </row>
    <row r="140" spans="1:13" ht="15.75">
      <c r="A140" s="1"/>
      <c r="B140" s="102"/>
      <c r="C140" s="102"/>
      <c r="D140" s="102"/>
      <c r="E140" s="102"/>
      <c r="F140" s="12"/>
      <c r="G140" s="18"/>
      <c r="H140" s="18"/>
      <c r="I140" s="18"/>
      <c r="J140" s="18"/>
      <c r="K140" s="18"/>
      <c r="L140" s="2"/>
      <c r="M140" s="6"/>
    </row>
    <row r="141" spans="1:13" s="60" customFormat="1" ht="20.25" customHeight="1">
      <c r="A141" s="67"/>
      <c r="B141" s="167" t="s">
        <v>43</v>
      </c>
      <c r="C141" s="168"/>
      <c r="D141" s="168"/>
      <c r="E141" s="169"/>
      <c r="F141" s="68"/>
      <c r="G141" s="144" t="s">
        <v>44</v>
      </c>
      <c r="H141" s="145"/>
      <c r="I141" s="145"/>
      <c r="J141" s="170"/>
      <c r="K141" s="146"/>
      <c r="L141" s="61"/>
      <c r="M141" s="67"/>
    </row>
    <row r="142" spans="1:13" ht="18" customHeight="1">
      <c r="A142" s="6"/>
      <c r="B142" s="46" t="s">
        <v>1</v>
      </c>
      <c r="C142" s="47"/>
      <c r="D142" s="47"/>
      <c r="E142" s="48" t="s">
        <v>2</v>
      </c>
      <c r="F142" s="30"/>
      <c r="G142" s="165" t="s">
        <v>1</v>
      </c>
      <c r="H142" s="143"/>
      <c r="I142" s="166"/>
      <c r="J142" s="147" t="s">
        <v>2</v>
      </c>
      <c r="K142" s="148"/>
      <c r="L142" s="2"/>
      <c r="M142" s="6"/>
    </row>
    <row r="143" spans="1:13" ht="15.75">
      <c r="A143" s="6"/>
      <c r="B143" s="128" t="s">
        <v>45</v>
      </c>
      <c r="C143" s="129"/>
      <c r="D143" s="130"/>
      <c r="E143" s="13"/>
      <c r="F143" s="36"/>
      <c r="G143" s="128" t="s">
        <v>46</v>
      </c>
      <c r="H143" s="129"/>
      <c r="I143" s="130"/>
      <c r="J143" s="131"/>
      <c r="K143" s="132"/>
      <c r="L143" s="2">
        <f>SUM(J143*0.2)</f>
        <v>0</v>
      </c>
      <c r="M143" s="6"/>
    </row>
    <row r="144" spans="1:13" ht="15.75">
      <c r="A144" s="6"/>
      <c r="B144" s="96" t="s">
        <v>47</v>
      </c>
      <c r="C144" s="97"/>
      <c r="D144" s="98"/>
      <c r="E144" s="13"/>
      <c r="F144" s="31">
        <f>SUM(E143*0.5)</f>
        <v>0</v>
      </c>
      <c r="G144" s="151" t="s">
        <v>48</v>
      </c>
      <c r="H144" s="152"/>
      <c r="I144" s="153"/>
      <c r="J144" s="131"/>
      <c r="K144" s="132"/>
      <c r="L144" s="3">
        <f>SUM(J144*0.2)</f>
        <v>0</v>
      </c>
      <c r="M144" s="6"/>
    </row>
    <row r="145" spans="1:13" ht="15.75">
      <c r="A145" s="6"/>
      <c r="B145" s="96" t="s">
        <v>149</v>
      </c>
      <c r="C145" s="97"/>
      <c r="D145" s="98"/>
      <c r="E145" s="13"/>
      <c r="F145" s="31">
        <f>SUM(E144*0.1)</f>
        <v>0</v>
      </c>
      <c r="G145" s="151" t="s">
        <v>155</v>
      </c>
      <c r="H145" s="152"/>
      <c r="I145" s="153"/>
      <c r="J145" s="131"/>
      <c r="K145" s="132"/>
      <c r="L145" s="3">
        <f>SUM(J145*0.25)</f>
        <v>0</v>
      </c>
      <c r="M145" s="6"/>
    </row>
    <row r="146" spans="1:13" ht="15.75">
      <c r="A146" s="6"/>
      <c r="B146" s="96" t="s">
        <v>49</v>
      </c>
      <c r="C146" s="97"/>
      <c r="D146" s="98"/>
      <c r="E146" s="13"/>
      <c r="F146" s="31">
        <f>SUM(E145*0.4)</f>
        <v>0</v>
      </c>
      <c r="G146" s="151" t="s">
        <v>156</v>
      </c>
      <c r="H146" s="152"/>
      <c r="I146" s="153"/>
      <c r="J146" s="131"/>
      <c r="K146" s="132"/>
      <c r="L146" s="3">
        <f>SUM(J146*0.8)</f>
        <v>0</v>
      </c>
      <c r="M146" s="6"/>
    </row>
    <row r="147" spans="1:13" ht="15.75">
      <c r="A147" s="6"/>
      <c r="B147" s="96" t="s">
        <v>50</v>
      </c>
      <c r="C147" s="97"/>
      <c r="D147" s="98"/>
      <c r="E147" s="13"/>
      <c r="F147" s="31">
        <f>SUM(E146*0.2)</f>
        <v>0</v>
      </c>
      <c r="G147" s="151" t="s">
        <v>157</v>
      </c>
      <c r="H147" s="152"/>
      <c r="I147" s="153"/>
      <c r="J147" s="131"/>
      <c r="K147" s="132"/>
      <c r="L147" s="5">
        <f>SUM(J147*0.5)</f>
        <v>0</v>
      </c>
      <c r="M147" s="6"/>
    </row>
    <row r="148" spans="1:13" ht="15.75">
      <c r="A148" s="6"/>
      <c r="B148" s="96" t="s">
        <v>112</v>
      </c>
      <c r="C148" s="97"/>
      <c r="D148" s="98"/>
      <c r="E148" s="13"/>
      <c r="F148" s="31">
        <f>SUM(E147*0.2)</f>
        <v>0</v>
      </c>
      <c r="G148" s="151" t="s">
        <v>129</v>
      </c>
      <c r="H148" s="152"/>
      <c r="I148" s="153"/>
      <c r="J148" s="131"/>
      <c r="K148" s="132"/>
      <c r="L148" s="5">
        <f>SUM(J148*0.25)</f>
        <v>0</v>
      </c>
      <c r="M148" s="6"/>
    </row>
    <row r="149" spans="1:13" ht="15.75">
      <c r="A149" s="6"/>
      <c r="B149" s="96" t="s">
        <v>51</v>
      </c>
      <c r="C149" s="97"/>
      <c r="D149" s="98"/>
      <c r="E149" s="13"/>
      <c r="F149" s="31">
        <f>SUM(E148*0.4)</f>
        <v>0</v>
      </c>
      <c r="G149" s="151" t="s">
        <v>53</v>
      </c>
      <c r="H149" s="152"/>
      <c r="I149" s="153"/>
      <c r="J149" s="131"/>
      <c r="K149" s="132"/>
      <c r="L149" s="5">
        <f>SUM(J149*0.4)</f>
        <v>0</v>
      </c>
      <c r="M149" s="6"/>
    </row>
    <row r="150" spans="1:13" ht="15.75">
      <c r="A150" s="6"/>
      <c r="B150" s="99" t="s">
        <v>113</v>
      </c>
      <c r="C150" s="154"/>
      <c r="D150" s="155"/>
      <c r="E150" s="13"/>
      <c r="F150" s="31">
        <f>SUM(E149*0.2)</f>
        <v>0</v>
      </c>
      <c r="G150" s="151" t="s">
        <v>158</v>
      </c>
      <c r="H150" s="152"/>
      <c r="I150" s="153"/>
      <c r="J150" s="131"/>
      <c r="K150" s="132"/>
      <c r="L150" s="5">
        <f>SUM(J150*0.2)</f>
        <v>0</v>
      </c>
      <c r="M150" s="6"/>
    </row>
    <row r="151" spans="1:13" ht="15.75">
      <c r="A151" s="6"/>
      <c r="B151" s="161" t="s">
        <v>52</v>
      </c>
      <c r="C151" s="162"/>
      <c r="D151" s="162"/>
      <c r="E151" s="26">
        <f>SUM(E152*1)</f>
        <v>0</v>
      </c>
      <c r="F151" s="31">
        <f>SUM(E150*0.1)</f>
        <v>0</v>
      </c>
      <c r="G151" s="151" t="s">
        <v>159</v>
      </c>
      <c r="H151" s="152"/>
      <c r="I151" s="153"/>
      <c r="J151" s="131"/>
      <c r="K151" s="132"/>
      <c r="L151" s="5">
        <f>SUM(J151*0.7)</f>
        <v>0</v>
      </c>
      <c r="M151" s="6"/>
    </row>
    <row r="152" spans="1:13" ht="15.75">
      <c r="A152" s="6"/>
      <c r="B152" s="129"/>
      <c r="C152" s="129"/>
      <c r="D152" s="129"/>
      <c r="E152" s="33">
        <f>SUM(F144:F151)</f>
        <v>0</v>
      </c>
      <c r="F152" s="31"/>
      <c r="G152" s="156" t="s">
        <v>105</v>
      </c>
      <c r="H152" s="157"/>
      <c r="I152" s="158"/>
      <c r="J152" s="131"/>
      <c r="K152" s="132"/>
      <c r="L152" s="5">
        <f>SUM(J152*0.1)</f>
        <v>0</v>
      </c>
      <c r="M152" s="6"/>
    </row>
    <row r="153" spans="1:13" ht="15.75">
      <c r="A153" s="6"/>
      <c r="B153" s="97"/>
      <c r="C153" s="102"/>
      <c r="D153" s="102"/>
      <c r="E153" s="102"/>
      <c r="F153" s="31"/>
      <c r="H153" s="44"/>
      <c r="I153" s="73"/>
      <c r="J153" s="74"/>
      <c r="K153" s="74"/>
      <c r="L153" s="44"/>
      <c r="M153" s="6"/>
    </row>
    <row r="154" spans="1:13" ht="15.75">
      <c r="A154" s="6"/>
      <c r="B154" s="100"/>
      <c r="C154" s="100"/>
      <c r="D154" s="100"/>
      <c r="E154" s="100"/>
      <c r="F154" s="72"/>
      <c r="G154" s="73"/>
      <c r="H154" s="73"/>
      <c r="I154" s="73"/>
      <c r="J154" s="74"/>
      <c r="K154" s="271"/>
      <c r="L154" s="5"/>
      <c r="M154" s="6"/>
    </row>
    <row r="155" spans="1:13" s="60" customFormat="1" ht="18.75">
      <c r="A155" s="67"/>
      <c r="B155" s="144" t="s">
        <v>54</v>
      </c>
      <c r="C155" s="170"/>
      <c r="D155" s="170"/>
      <c r="E155" s="146"/>
      <c r="F155" s="69"/>
      <c r="G155" s="70"/>
      <c r="H155" s="70"/>
      <c r="I155" s="70"/>
      <c r="J155" s="71"/>
      <c r="K155" s="71"/>
      <c r="L155" s="69"/>
      <c r="M155" s="67"/>
    </row>
    <row r="156" spans="1:13" ht="15.75">
      <c r="A156" s="6"/>
      <c r="B156" s="165" t="s">
        <v>1</v>
      </c>
      <c r="C156" s="143"/>
      <c r="D156" s="166"/>
      <c r="E156" s="29" t="s">
        <v>2</v>
      </c>
      <c r="F156" s="30"/>
      <c r="G156" s="43" t="s">
        <v>124</v>
      </c>
      <c r="H156" s="22" t="s">
        <v>12</v>
      </c>
      <c r="I156" s="22" t="s">
        <v>13</v>
      </c>
      <c r="J156" s="22" t="s">
        <v>14</v>
      </c>
      <c r="K156" s="22" t="s">
        <v>2</v>
      </c>
      <c r="L156" s="5"/>
      <c r="M156" s="6"/>
    </row>
    <row r="157" spans="1:13" ht="15.75">
      <c r="A157" s="6"/>
      <c r="B157" s="128" t="s">
        <v>55</v>
      </c>
      <c r="C157" s="129"/>
      <c r="D157" s="130"/>
      <c r="E157" s="13"/>
      <c r="F157" s="12"/>
      <c r="G157" s="23"/>
      <c r="H157" s="24"/>
      <c r="I157" s="24"/>
      <c r="J157" s="24"/>
      <c r="K157" s="25"/>
      <c r="L157" s="5">
        <f>SUM(H157*I157*J157*K157)</f>
        <v>0</v>
      </c>
      <c r="M157" s="6"/>
    </row>
    <row r="158" spans="1:13" ht="15.75">
      <c r="A158" s="6"/>
      <c r="B158" s="96" t="s">
        <v>150</v>
      </c>
      <c r="C158" s="97"/>
      <c r="D158" s="98"/>
      <c r="E158" s="13"/>
      <c r="F158" s="31">
        <f>SUM(E157*0.2)</f>
        <v>0</v>
      </c>
      <c r="G158" s="23"/>
      <c r="H158" s="24"/>
      <c r="I158" s="24"/>
      <c r="J158" s="24"/>
      <c r="K158" s="25"/>
      <c r="L158" s="5">
        <f t="shared" ref="L158:L163" si="3">SUM(H158*I158*J158*K158)</f>
        <v>0</v>
      </c>
      <c r="M158" s="6"/>
    </row>
    <row r="159" spans="1:13" ht="15.75">
      <c r="A159" s="6"/>
      <c r="B159" s="96" t="s">
        <v>127</v>
      </c>
      <c r="C159" s="97"/>
      <c r="D159" s="98"/>
      <c r="E159" s="13"/>
      <c r="F159" s="31">
        <f>SUM(E158*0.2)</f>
        <v>0</v>
      </c>
      <c r="G159" s="23"/>
      <c r="H159" s="24"/>
      <c r="I159" s="24"/>
      <c r="J159" s="24"/>
      <c r="K159" s="25"/>
      <c r="L159" s="5">
        <f t="shared" si="3"/>
        <v>0</v>
      </c>
      <c r="M159" s="6"/>
    </row>
    <row r="160" spans="1:13" ht="15.75">
      <c r="A160" s="6"/>
      <c r="B160" s="96" t="s">
        <v>151</v>
      </c>
      <c r="C160" s="97"/>
      <c r="D160" s="98"/>
      <c r="E160" s="13"/>
      <c r="F160" s="31">
        <f>SUM(E159*0.3)</f>
        <v>0</v>
      </c>
      <c r="G160" s="23"/>
      <c r="H160" s="24"/>
      <c r="I160" s="24"/>
      <c r="J160" s="24"/>
      <c r="K160" s="25"/>
      <c r="L160" s="5">
        <f t="shared" si="3"/>
        <v>0</v>
      </c>
      <c r="M160" s="6"/>
    </row>
    <row r="161" spans="1:13" ht="15.75">
      <c r="A161" s="6"/>
      <c r="B161" s="96" t="s">
        <v>152</v>
      </c>
      <c r="C161" s="97"/>
      <c r="D161" s="98"/>
      <c r="E161" s="13"/>
      <c r="F161" s="31">
        <f>SUM(E160*0.3)</f>
        <v>0</v>
      </c>
      <c r="G161" s="23"/>
      <c r="H161" s="24"/>
      <c r="I161" s="24"/>
      <c r="J161" s="24"/>
      <c r="K161" s="25"/>
      <c r="L161" s="5">
        <f t="shared" si="3"/>
        <v>0</v>
      </c>
      <c r="M161" s="6"/>
    </row>
    <row r="162" spans="1:13" ht="15.75">
      <c r="A162" s="6"/>
      <c r="B162" s="96" t="s">
        <v>153</v>
      </c>
      <c r="C162" s="97"/>
      <c r="D162" s="98"/>
      <c r="E162" s="13"/>
      <c r="F162" s="31">
        <f>SUM(E161*0.2)</f>
        <v>0</v>
      </c>
      <c r="G162" s="23"/>
      <c r="H162" s="24"/>
      <c r="I162" s="24"/>
      <c r="J162" s="24"/>
      <c r="K162" s="25"/>
      <c r="L162" s="5">
        <f t="shared" si="3"/>
        <v>0</v>
      </c>
      <c r="M162" s="6"/>
    </row>
    <row r="163" spans="1:13" ht="15.75">
      <c r="A163" s="6"/>
      <c r="B163" s="96" t="s">
        <v>114</v>
      </c>
      <c r="C163" s="97"/>
      <c r="D163" s="98"/>
      <c r="E163" s="13"/>
      <c r="F163" s="31">
        <f>SUM(E162*0.6)</f>
        <v>0</v>
      </c>
      <c r="G163" s="23"/>
      <c r="H163" s="24"/>
      <c r="I163" s="24"/>
      <c r="J163" s="24"/>
      <c r="K163" s="25"/>
      <c r="L163" s="5">
        <f t="shared" si="3"/>
        <v>0</v>
      </c>
      <c r="M163" s="6"/>
    </row>
    <row r="164" spans="1:13" ht="15.75">
      <c r="A164" s="6"/>
      <c r="B164" s="96" t="s">
        <v>126</v>
      </c>
      <c r="C164" s="97"/>
      <c r="D164" s="98"/>
      <c r="E164" s="13"/>
      <c r="F164" s="31">
        <f>SUM(E163*0.6)</f>
        <v>0</v>
      </c>
      <c r="G164" s="161" t="s">
        <v>56</v>
      </c>
      <c r="H164" s="162"/>
      <c r="I164" s="162"/>
      <c r="J164" s="159">
        <f>H165+K165</f>
        <v>0</v>
      </c>
      <c r="K164" s="160"/>
      <c r="L164" s="5"/>
      <c r="M164" s="6"/>
    </row>
    <row r="165" spans="1:13" ht="15.75">
      <c r="A165" s="6"/>
      <c r="B165" s="15" t="s">
        <v>149</v>
      </c>
      <c r="C165" s="16"/>
      <c r="D165" s="17"/>
      <c r="E165" s="13"/>
      <c r="F165" s="31">
        <f>SUM(E164*0.8)</f>
        <v>0</v>
      </c>
      <c r="G165" s="37"/>
      <c r="H165" s="272">
        <f>(L157+L158+L159+L160+L161+L162+L163)*0.000001</f>
        <v>0</v>
      </c>
      <c r="I165" s="21"/>
      <c r="J165" s="21"/>
      <c r="K165" s="33">
        <f>L143+L144+L145+L146+L147+L148+L149+L150+L151+L152</f>
        <v>0</v>
      </c>
      <c r="L165" s="5"/>
      <c r="M165" s="6"/>
    </row>
    <row r="166" spans="1:13" ht="18.75">
      <c r="A166" s="6"/>
      <c r="B166" s="96" t="s">
        <v>115</v>
      </c>
      <c r="C166" s="102"/>
      <c r="D166" s="103"/>
      <c r="E166" s="13"/>
      <c r="F166" s="31">
        <f>SUM(E165*0.4)</f>
        <v>0</v>
      </c>
      <c r="G166" s="144" t="s">
        <v>57</v>
      </c>
      <c r="H166" s="145"/>
      <c r="I166" s="145"/>
      <c r="J166" s="170"/>
      <c r="K166" s="146"/>
      <c r="L166" s="5"/>
      <c r="M166" s="6"/>
    </row>
    <row r="167" spans="1:13" ht="15.75">
      <c r="A167" s="6"/>
      <c r="B167" s="99" t="s">
        <v>105</v>
      </c>
      <c r="C167" s="154"/>
      <c r="D167" s="155"/>
      <c r="E167" s="13"/>
      <c r="F167" s="31">
        <f>SUM(E166*0.5)</f>
        <v>0</v>
      </c>
      <c r="G167" s="46" t="s">
        <v>1</v>
      </c>
      <c r="H167" s="47"/>
      <c r="I167" s="47"/>
      <c r="J167" s="147" t="s">
        <v>2</v>
      </c>
      <c r="K167" s="148"/>
      <c r="L167" s="5"/>
      <c r="M167" s="6"/>
    </row>
    <row r="168" spans="1:13" ht="15.75">
      <c r="A168" s="6"/>
      <c r="B168" s="161" t="s">
        <v>154</v>
      </c>
      <c r="C168" s="162"/>
      <c r="D168" s="162"/>
      <c r="E168" s="26">
        <f>SUM(E169*1)</f>
        <v>0</v>
      </c>
      <c r="F168" s="31">
        <f>SUM(E167*0.1)</f>
        <v>0</v>
      </c>
      <c r="G168" s="128" t="s">
        <v>58</v>
      </c>
      <c r="H168" s="129"/>
      <c r="I168" s="130"/>
      <c r="J168" s="131"/>
      <c r="K168" s="132"/>
      <c r="L168" s="3">
        <f>SUM(J168*0.2)</f>
        <v>0</v>
      </c>
      <c r="M168" s="6"/>
    </row>
    <row r="169" spans="1:13" ht="15.75">
      <c r="A169" s="6"/>
      <c r="B169" s="38"/>
      <c r="C169" s="38"/>
      <c r="D169" s="38"/>
      <c r="E169" s="28">
        <f>SUM(F158:F168)</f>
        <v>0</v>
      </c>
      <c r="F169" s="12"/>
      <c r="G169" s="96" t="s">
        <v>59</v>
      </c>
      <c r="H169" s="97"/>
      <c r="I169" s="98"/>
      <c r="J169" s="131"/>
      <c r="K169" s="132"/>
      <c r="L169" s="3">
        <f>SUM(J169*0.2)</f>
        <v>0</v>
      </c>
      <c r="M169" s="6"/>
    </row>
    <row r="170" spans="1:13" ht="18.75">
      <c r="A170" s="6"/>
      <c r="B170" s="119" t="s">
        <v>116</v>
      </c>
      <c r="C170" s="120"/>
      <c r="D170" s="120"/>
      <c r="E170" s="121"/>
      <c r="F170" s="39"/>
      <c r="G170" s="96" t="s">
        <v>130</v>
      </c>
      <c r="H170" s="97"/>
      <c r="I170" s="98"/>
      <c r="J170" s="131"/>
      <c r="K170" s="132"/>
      <c r="L170" s="3">
        <f>SUM(J170*0.2)</f>
        <v>0</v>
      </c>
      <c r="M170" s="6"/>
    </row>
    <row r="171" spans="1:13" ht="15.75">
      <c r="A171" s="6"/>
      <c r="B171" s="251" t="s">
        <v>128</v>
      </c>
      <c r="C171" s="252"/>
      <c r="D171" s="252"/>
      <c r="E171" s="253"/>
      <c r="F171" s="31"/>
      <c r="G171" s="96" t="s">
        <v>60</v>
      </c>
      <c r="H171" s="97"/>
      <c r="I171" s="98"/>
      <c r="J171" s="131"/>
      <c r="K171" s="132"/>
      <c r="L171" s="3">
        <f>SUM(J171*0.3)</f>
        <v>0</v>
      </c>
      <c r="M171" s="6"/>
    </row>
    <row r="172" spans="1:13" ht="15.75">
      <c r="A172" s="6"/>
      <c r="B172" s="205" t="s">
        <v>61</v>
      </c>
      <c r="C172" s="206"/>
      <c r="D172" s="207"/>
      <c r="E172" s="40"/>
      <c r="F172" s="31">
        <f>SUM(E172*0.1)</f>
        <v>0</v>
      </c>
      <c r="G172" s="96" t="s">
        <v>131</v>
      </c>
      <c r="H172" s="97"/>
      <c r="I172" s="98"/>
      <c r="J172" s="131"/>
      <c r="K172" s="132"/>
      <c r="L172" s="5">
        <f>SUM(J172*0.2)</f>
        <v>0</v>
      </c>
      <c r="M172" s="6"/>
    </row>
    <row r="173" spans="1:13" ht="15.75">
      <c r="A173" s="6"/>
      <c r="B173" s="205" t="s">
        <v>62</v>
      </c>
      <c r="C173" s="206"/>
      <c r="D173" s="207"/>
      <c r="E173" s="40"/>
      <c r="F173" s="31">
        <f>SUM(E173*0.6)</f>
        <v>0</v>
      </c>
      <c r="G173" s="99" t="s">
        <v>132</v>
      </c>
      <c r="H173" s="154"/>
      <c r="I173" s="155"/>
      <c r="J173" s="131"/>
      <c r="K173" s="132"/>
      <c r="L173" s="5">
        <f>SUM(J173*0.8)</f>
        <v>0</v>
      </c>
      <c r="M173" s="6"/>
    </row>
    <row r="174" spans="1:13" ht="15.75">
      <c r="A174" s="6"/>
      <c r="B174" s="161" t="s">
        <v>117</v>
      </c>
      <c r="C174" s="162"/>
      <c r="D174" s="162"/>
      <c r="E174" s="77">
        <f>SUM(E175*1)</f>
        <v>0</v>
      </c>
      <c r="F174" s="31"/>
      <c r="G174" s="231"/>
      <c r="H174" s="231"/>
      <c r="I174" s="231"/>
      <c r="J174" s="231"/>
      <c r="K174" s="231"/>
      <c r="L174" s="5"/>
      <c r="M174" s="6"/>
    </row>
    <row r="175" spans="1:13" ht="15.75">
      <c r="A175" s="6"/>
      <c r="B175" s="38"/>
      <c r="C175" s="38"/>
      <c r="D175" s="38"/>
      <c r="E175" s="33">
        <f>SUM(F172+F173)</f>
        <v>0</v>
      </c>
      <c r="F175" s="35"/>
      <c r="G175" s="43" t="s">
        <v>124</v>
      </c>
      <c r="H175" s="22" t="s">
        <v>12</v>
      </c>
      <c r="I175" s="22" t="s">
        <v>13</v>
      </c>
      <c r="J175" s="22" t="s">
        <v>14</v>
      </c>
      <c r="K175" s="22" t="s">
        <v>2</v>
      </c>
      <c r="L175" s="5"/>
      <c r="M175" s="6"/>
    </row>
    <row r="176" spans="1:13" ht="18.75">
      <c r="A176" s="6"/>
      <c r="B176" s="240" t="s">
        <v>63</v>
      </c>
      <c r="C176" s="241"/>
      <c r="D176" s="241"/>
      <c r="E176" s="242"/>
      <c r="F176" s="35"/>
      <c r="G176" s="23"/>
      <c r="H176" s="24"/>
      <c r="I176" s="24"/>
      <c r="J176" s="24"/>
      <c r="K176" s="25"/>
      <c r="L176" s="5">
        <f>SUM(H176*I176*J176*K176)</f>
        <v>0</v>
      </c>
      <c r="M176" s="6"/>
    </row>
    <row r="177" spans="1:13" ht="15.75">
      <c r="A177" s="6"/>
      <c r="B177" s="208"/>
      <c r="C177" s="209"/>
      <c r="D177" s="209"/>
      <c r="E177" s="210"/>
      <c r="F177" s="35"/>
      <c r="G177" s="23"/>
      <c r="H177" s="24"/>
      <c r="I177" s="24"/>
      <c r="J177" s="24"/>
      <c r="K177" s="25"/>
      <c r="L177" s="5">
        <f t="shared" ref="L177:L182" si="4">SUM(H177*I177*J177*K177)</f>
        <v>0</v>
      </c>
      <c r="M177" s="6"/>
    </row>
    <row r="178" spans="1:13" ht="15.75">
      <c r="A178" s="6"/>
      <c r="B178" s="211"/>
      <c r="C178" s="212"/>
      <c r="D178" s="212"/>
      <c r="E178" s="213"/>
      <c r="F178" s="41"/>
      <c r="G178" s="23"/>
      <c r="H178" s="24"/>
      <c r="I178" s="24"/>
      <c r="J178" s="24"/>
      <c r="K178" s="25"/>
      <c r="L178" s="5">
        <f t="shared" si="4"/>
        <v>0</v>
      </c>
      <c r="M178" s="6"/>
    </row>
    <row r="179" spans="1:13" ht="15.75">
      <c r="A179" s="6"/>
      <c r="B179" s="211"/>
      <c r="C179" s="212"/>
      <c r="D179" s="212"/>
      <c r="E179" s="213"/>
      <c r="F179" s="41"/>
      <c r="G179" s="23"/>
      <c r="H179" s="24"/>
      <c r="I179" s="24"/>
      <c r="J179" s="24"/>
      <c r="K179" s="25"/>
      <c r="L179" s="5">
        <f t="shared" si="4"/>
        <v>0</v>
      </c>
      <c r="M179" s="6"/>
    </row>
    <row r="180" spans="1:13" ht="15.75">
      <c r="A180" s="6"/>
      <c r="B180" s="211"/>
      <c r="C180" s="212"/>
      <c r="D180" s="212"/>
      <c r="E180" s="213"/>
      <c r="F180" s="41"/>
      <c r="G180" s="23"/>
      <c r="H180" s="24"/>
      <c r="I180" s="24"/>
      <c r="J180" s="24"/>
      <c r="K180" s="25"/>
      <c r="L180" s="5">
        <f t="shared" si="4"/>
        <v>0</v>
      </c>
      <c r="M180" s="6"/>
    </row>
    <row r="181" spans="1:13" ht="15.75">
      <c r="A181" s="6"/>
      <c r="B181" s="211"/>
      <c r="C181" s="212"/>
      <c r="D181" s="212"/>
      <c r="E181" s="213"/>
      <c r="F181" s="41"/>
      <c r="G181" s="23"/>
      <c r="H181" s="24"/>
      <c r="I181" s="24"/>
      <c r="J181" s="24"/>
      <c r="K181" s="25"/>
      <c r="L181" s="5">
        <f t="shared" si="4"/>
        <v>0</v>
      </c>
      <c r="M181" s="6"/>
    </row>
    <row r="182" spans="1:13" ht="15.75">
      <c r="A182" s="6"/>
      <c r="B182" s="211"/>
      <c r="C182" s="212"/>
      <c r="D182" s="212"/>
      <c r="E182" s="213"/>
      <c r="F182" s="31"/>
      <c r="G182" s="23"/>
      <c r="H182" s="24"/>
      <c r="I182" s="24"/>
      <c r="J182" s="24"/>
      <c r="K182" s="25"/>
      <c r="L182" s="5">
        <f t="shared" si="4"/>
        <v>0</v>
      </c>
      <c r="M182" s="6"/>
    </row>
    <row r="183" spans="1:13" ht="15.75">
      <c r="A183" s="6"/>
      <c r="B183" s="211"/>
      <c r="C183" s="212"/>
      <c r="D183" s="212"/>
      <c r="E183" s="213"/>
      <c r="F183" s="36"/>
      <c r="G183" s="161" t="s">
        <v>64</v>
      </c>
      <c r="H183" s="162"/>
      <c r="I183" s="162"/>
      <c r="J183" s="159">
        <f>H184+K184</f>
        <v>0</v>
      </c>
      <c r="K183" s="160"/>
      <c r="L183" s="5">
        <f t="shared" ref="L183:L186" si="5">SUM(H179*I179*J179*K179)</f>
        <v>0</v>
      </c>
      <c r="M183" s="1"/>
    </row>
    <row r="184" spans="1:13" ht="16.5" thickBot="1">
      <c r="A184" s="1"/>
      <c r="B184" s="211"/>
      <c r="C184" s="212"/>
      <c r="D184" s="212"/>
      <c r="E184" s="213"/>
      <c r="F184" s="36"/>
      <c r="G184" s="38"/>
      <c r="H184" s="273">
        <f>(L176+L177+L178+L179+L180+L181+L182)*0.000001</f>
        <v>0</v>
      </c>
      <c r="I184" s="38"/>
      <c r="J184" s="38"/>
      <c r="K184" s="33">
        <f>L168+L169+L170+L171+L172+L173</f>
        <v>0</v>
      </c>
      <c r="L184" s="5">
        <f t="shared" si="5"/>
        <v>0</v>
      </c>
      <c r="M184" s="1"/>
    </row>
    <row r="185" spans="1:13" ht="16.5" thickBot="1">
      <c r="A185" s="1"/>
      <c r="B185" s="211"/>
      <c r="C185" s="212"/>
      <c r="D185" s="212"/>
      <c r="E185" s="213"/>
      <c r="F185" s="36"/>
      <c r="G185" s="217"/>
      <c r="H185" s="218"/>
      <c r="I185" s="218"/>
      <c r="J185" s="218"/>
      <c r="K185" s="219"/>
      <c r="L185" s="5">
        <f t="shared" si="5"/>
        <v>0</v>
      </c>
      <c r="M185" s="1"/>
    </row>
    <row r="186" spans="1:13" ht="15.75">
      <c r="A186" s="1"/>
      <c r="B186" s="211"/>
      <c r="C186" s="212"/>
      <c r="D186" s="212"/>
      <c r="E186" s="213"/>
      <c r="F186" s="36"/>
      <c r="G186" s="224" t="s">
        <v>65</v>
      </c>
      <c r="H186" s="225">
        <f>SUM(E99+E120+E136+E151+E168+E174+J99+J135+J164+J183)</f>
        <v>0</v>
      </c>
      <c r="I186" s="227" t="s">
        <v>66</v>
      </c>
      <c r="J186" s="228"/>
      <c r="K186" s="223"/>
      <c r="L186" s="5">
        <f t="shared" si="5"/>
        <v>0</v>
      </c>
      <c r="M186" s="1"/>
    </row>
    <row r="187" spans="1:13" ht="16.5" thickBot="1">
      <c r="A187" s="1"/>
      <c r="B187" s="211"/>
      <c r="C187" s="212"/>
      <c r="D187" s="212"/>
      <c r="E187" s="213"/>
      <c r="F187" s="36"/>
      <c r="G187" s="224"/>
      <c r="H187" s="226"/>
      <c r="I187" s="229"/>
      <c r="J187" s="230"/>
      <c r="K187" s="223"/>
      <c r="L187" s="2"/>
      <c r="M187" s="1"/>
    </row>
    <row r="188" spans="1:13" ht="16.5" thickBot="1">
      <c r="A188" s="1"/>
      <c r="B188" s="214"/>
      <c r="C188" s="215"/>
      <c r="D188" s="215"/>
      <c r="E188" s="216"/>
      <c r="F188" s="42"/>
      <c r="G188" s="220"/>
      <c r="H188" s="221"/>
      <c r="I188" s="221"/>
      <c r="J188" s="221"/>
      <c r="K188" s="222"/>
      <c r="L188" s="2"/>
      <c r="M188" s="1"/>
    </row>
    <row r="189" spans="1:13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</row>
    <row r="190" spans="1:13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</row>
    <row r="191" spans="1:13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</row>
    <row r="192" spans="1:13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</row>
    <row r="193" spans="1:13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</row>
    <row r="194" spans="1:13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</row>
    <row r="195" spans="1:13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</row>
    <row r="196" spans="1:13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</row>
    <row r="197" spans="1:13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</row>
    <row r="198" spans="1:13">
      <c r="L198" s="2"/>
    </row>
    <row r="199" spans="1:13">
      <c r="L199" s="2"/>
    </row>
  </sheetData>
  <sheetProtection password="DDAB" sheet="1" objects="1" scenarios="1" selectLockedCells="1"/>
  <mergeCells count="302">
    <mergeCell ref="A1:M3"/>
    <mergeCell ref="A5:M6"/>
    <mergeCell ref="L7:M22"/>
    <mergeCell ref="B14:K15"/>
    <mergeCell ref="A7:A22"/>
    <mergeCell ref="B21:K21"/>
    <mergeCell ref="B23:K24"/>
    <mergeCell ref="B25:F25"/>
    <mergeCell ref="L23:M40"/>
    <mergeCell ref="A23:A40"/>
    <mergeCell ref="L4:M4"/>
    <mergeCell ref="B37:F37"/>
    <mergeCell ref="B38:F38"/>
    <mergeCell ref="H37:K37"/>
    <mergeCell ref="H38:K38"/>
    <mergeCell ref="B39:F39"/>
    <mergeCell ref="B40:F40"/>
    <mergeCell ref="H39:K39"/>
    <mergeCell ref="H40:K40"/>
    <mergeCell ref="B4:K4"/>
    <mergeCell ref="B11:K11"/>
    <mergeCell ref="B10:K10"/>
    <mergeCell ref="B9:K9"/>
    <mergeCell ref="B18:E18"/>
    <mergeCell ref="A189:M197"/>
    <mergeCell ref="A43:A50"/>
    <mergeCell ref="L43:M54"/>
    <mergeCell ref="J101:K101"/>
    <mergeCell ref="B137:D137"/>
    <mergeCell ref="B176:E176"/>
    <mergeCell ref="G76:K78"/>
    <mergeCell ref="B74:K74"/>
    <mergeCell ref="B75:K75"/>
    <mergeCell ref="B76:E76"/>
    <mergeCell ref="B78:E78"/>
    <mergeCell ref="B73:K73"/>
    <mergeCell ref="B138:E140"/>
    <mergeCell ref="B153:E154"/>
    <mergeCell ref="B166:D166"/>
    <mergeCell ref="B63:K63"/>
    <mergeCell ref="B163:D163"/>
    <mergeCell ref="B164:D164"/>
    <mergeCell ref="G164:I164"/>
    <mergeCell ref="J164:K164"/>
    <mergeCell ref="J167:K167"/>
    <mergeCell ref="G166:K166"/>
    <mergeCell ref="B171:E171"/>
    <mergeCell ref="B157:D157"/>
    <mergeCell ref="B158:D158"/>
    <mergeCell ref="B159:D159"/>
    <mergeCell ref="B160:D160"/>
    <mergeCell ref="B161:D161"/>
    <mergeCell ref="B162:D162"/>
    <mergeCell ref="J171:K171"/>
    <mergeCell ref="B167:D167"/>
    <mergeCell ref="B168:D168"/>
    <mergeCell ref="G168:I168"/>
    <mergeCell ref="B172:D172"/>
    <mergeCell ref="G172:I172"/>
    <mergeCell ref="J172:K172"/>
    <mergeCell ref="B170:E170"/>
    <mergeCell ref="B174:D174"/>
    <mergeCell ref="G183:I183"/>
    <mergeCell ref="J183:K183"/>
    <mergeCell ref="B173:D173"/>
    <mergeCell ref="J168:K168"/>
    <mergeCell ref="G169:I169"/>
    <mergeCell ref="J169:K169"/>
    <mergeCell ref="B177:E188"/>
    <mergeCell ref="G185:K185"/>
    <mergeCell ref="G188:K188"/>
    <mergeCell ref="K186:K187"/>
    <mergeCell ref="G186:G187"/>
    <mergeCell ref="H186:H187"/>
    <mergeCell ref="I186:J187"/>
    <mergeCell ref="G173:I173"/>
    <mergeCell ref="J173:K173"/>
    <mergeCell ref="G174:K174"/>
    <mergeCell ref="G170:I170"/>
    <mergeCell ref="J170:K170"/>
    <mergeCell ref="G171:I171"/>
    <mergeCell ref="B26:F26"/>
    <mergeCell ref="B27:F27"/>
    <mergeCell ref="H26:K26"/>
    <mergeCell ref="H27:K27"/>
    <mergeCell ref="B55:K55"/>
    <mergeCell ref="B45:F45"/>
    <mergeCell ref="B46:F46"/>
    <mergeCell ref="H46:K46"/>
    <mergeCell ref="B48:F48"/>
    <mergeCell ref="H48:K48"/>
    <mergeCell ref="H44:K44"/>
    <mergeCell ref="H45:K45"/>
    <mergeCell ref="H43:K43"/>
    <mergeCell ref="B44:F44"/>
    <mergeCell ref="G49:K50"/>
    <mergeCell ref="B49:F50"/>
    <mergeCell ref="H47:K47"/>
    <mergeCell ref="B47:F47"/>
    <mergeCell ref="A41:M42"/>
    <mergeCell ref="B43:F43"/>
    <mergeCell ref="B53:K54"/>
    <mergeCell ref="B51:K51"/>
    <mergeCell ref="B52:K52"/>
    <mergeCell ref="H36:K36"/>
    <mergeCell ref="B31:F31"/>
    <mergeCell ref="B32:F32"/>
    <mergeCell ref="B33:F33"/>
    <mergeCell ref="B34:F34"/>
    <mergeCell ref="H28:K28"/>
    <mergeCell ref="H29:K29"/>
    <mergeCell ref="H30:K30"/>
    <mergeCell ref="H31:K31"/>
    <mergeCell ref="H32:K32"/>
    <mergeCell ref="H33:K33"/>
    <mergeCell ref="B35:F35"/>
    <mergeCell ref="B36:F36"/>
    <mergeCell ref="H34:K34"/>
    <mergeCell ref="H35:K35"/>
    <mergeCell ref="B8:K8"/>
    <mergeCell ref="B7:K7"/>
    <mergeCell ref="B19:E19"/>
    <mergeCell ref="B17:E17"/>
    <mergeCell ref="G19:K19"/>
    <mergeCell ref="E22:K22"/>
    <mergeCell ref="B22:D22"/>
    <mergeCell ref="H25:K25"/>
    <mergeCell ref="B13:K13"/>
    <mergeCell ref="G17:K17"/>
    <mergeCell ref="G18:K18"/>
    <mergeCell ref="B20:E20"/>
    <mergeCell ref="G20:K20"/>
    <mergeCell ref="B16:E16"/>
    <mergeCell ref="G16:K16"/>
    <mergeCell ref="B12:F12"/>
    <mergeCell ref="G12:K12"/>
    <mergeCell ref="B28:F28"/>
    <mergeCell ref="B30:F30"/>
    <mergeCell ref="B29:F29"/>
    <mergeCell ref="J151:K151"/>
    <mergeCell ref="B152:D152"/>
    <mergeCell ref="G152:I152"/>
    <mergeCell ref="J152:K152"/>
    <mergeCell ref="B155:E155"/>
    <mergeCell ref="B156:D156"/>
    <mergeCell ref="B149:D149"/>
    <mergeCell ref="G149:I149"/>
    <mergeCell ref="J149:K149"/>
    <mergeCell ref="B150:D150"/>
    <mergeCell ref="G150:I150"/>
    <mergeCell ref="J150:K150"/>
    <mergeCell ref="B151:D151"/>
    <mergeCell ref="G151:I151"/>
    <mergeCell ref="J147:K147"/>
    <mergeCell ref="B148:D148"/>
    <mergeCell ref="G148:I148"/>
    <mergeCell ref="J148:K148"/>
    <mergeCell ref="B145:D145"/>
    <mergeCell ref="G145:I145"/>
    <mergeCell ref="J145:K145"/>
    <mergeCell ref="B146:D146"/>
    <mergeCell ref="G146:I146"/>
    <mergeCell ref="J146:K146"/>
    <mergeCell ref="B147:D147"/>
    <mergeCell ref="G147:I147"/>
    <mergeCell ref="J143:K143"/>
    <mergeCell ref="B144:D144"/>
    <mergeCell ref="G144:I144"/>
    <mergeCell ref="J144:K144"/>
    <mergeCell ref="B135:D135"/>
    <mergeCell ref="B123:E123"/>
    <mergeCell ref="J142:K142"/>
    <mergeCell ref="G142:I142"/>
    <mergeCell ref="B136:D136"/>
    <mergeCell ref="B132:D132"/>
    <mergeCell ref="B133:D133"/>
    <mergeCell ref="B134:D134"/>
    <mergeCell ref="B141:E141"/>
    <mergeCell ref="G141:K141"/>
    <mergeCell ref="B143:D143"/>
    <mergeCell ref="G143:I143"/>
    <mergeCell ref="J118:K118"/>
    <mergeCell ref="B119:D119"/>
    <mergeCell ref="G119:I119"/>
    <mergeCell ref="J119:K119"/>
    <mergeCell ref="J135:K135"/>
    <mergeCell ref="B131:D131"/>
    <mergeCell ref="B116:D116"/>
    <mergeCell ref="G116:I116"/>
    <mergeCell ref="J116:K116"/>
    <mergeCell ref="B117:D117"/>
    <mergeCell ref="G117:I117"/>
    <mergeCell ref="J117:K117"/>
    <mergeCell ref="B126:D126"/>
    <mergeCell ref="B127:D127"/>
    <mergeCell ref="B128:D128"/>
    <mergeCell ref="B129:D129"/>
    <mergeCell ref="B130:D130"/>
    <mergeCell ref="G135:I135"/>
    <mergeCell ref="B120:D120"/>
    <mergeCell ref="G121:I121"/>
    <mergeCell ref="J121:K121"/>
    <mergeCell ref="B125:D125"/>
    <mergeCell ref="B118:D118"/>
    <mergeCell ref="G118:I118"/>
    <mergeCell ref="J114:K114"/>
    <mergeCell ref="B115:D115"/>
    <mergeCell ref="G115:I115"/>
    <mergeCell ref="J115:K115"/>
    <mergeCell ref="B112:D112"/>
    <mergeCell ref="G112:I112"/>
    <mergeCell ref="J112:K112"/>
    <mergeCell ref="B113:D113"/>
    <mergeCell ref="G113:I113"/>
    <mergeCell ref="J113:K113"/>
    <mergeCell ref="B114:D114"/>
    <mergeCell ref="G114:I114"/>
    <mergeCell ref="J110:K110"/>
    <mergeCell ref="B111:D111"/>
    <mergeCell ref="G111:I111"/>
    <mergeCell ref="J111:K111"/>
    <mergeCell ref="B108:D108"/>
    <mergeCell ref="G108:I108"/>
    <mergeCell ref="J108:K108"/>
    <mergeCell ref="B109:D109"/>
    <mergeCell ref="G109:I109"/>
    <mergeCell ref="J109:K109"/>
    <mergeCell ref="B110:D110"/>
    <mergeCell ref="G110:I110"/>
    <mergeCell ref="J106:K106"/>
    <mergeCell ref="B107:D107"/>
    <mergeCell ref="G107:I107"/>
    <mergeCell ref="J107:K107"/>
    <mergeCell ref="B104:D104"/>
    <mergeCell ref="G104:I104"/>
    <mergeCell ref="J104:K104"/>
    <mergeCell ref="B105:D105"/>
    <mergeCell ref="G105:I105"/>
    <mergeCell ref="J105:K105"/>
    <mergeCell ref="B106:D106"/>
    <mergeCell ref="G106:I106"/>
    <mergeCell ref="J99:K99"/>
    <mergeCell ref="B95:D95"/>
    <mergeCell ref="B96:D96"/>
    <mergeCell ref="B97:D97"/>
    <mergeCell ref="B98:D98"/>
    <mergeCell ref="B99:D99"/>
    <mergeCell ref="G99:I99"/>
    <mergeCell ref="B103:D103"/>
    <mergeCell ref="B102:E102"/>
    <mergeCell ref="J103:K103"/>
    <mergeCell ref="G102:K102"/>
    <mergeCell ref="J84:K84"/>
    <mergeCell ref="B85:D85"/>
    <mergeCell ref="J85:K85"/>
    <mergeCell ref="B81:D81"/>
    <mergeCell ref="G81:I81"/>
    <mergeCell ref="J81:K81"/>
    <mergeCell ref="B82:D82"/>
    <mergeCell ref="J82:K82"/>
    <mergeCell ref="B83:D83"/>
    <mergeCell ref="J83:K83"/>
    <mergeCell ref="G82:I82"/>
    <mergeCell ref="G83:I83"/>
    <mergeCell ref="G84:I84"/>
    <mergeCell ref="G85:I85"/>
    <mergeCell ref="B84:D84"/>
    <mergeCell ref="B56:K56"/>
    <mergeCell ref="B57:K57"/>
    <mergeCell ref="B58:K58"/>
    <mergeCell ref="B59:K59"/>
    <mergeCell ref="B60:K60"/>
    <mergeCell ref="B61:K61"/>
    <mergeCell ref="B62:K62"/>
    <mergeCell ref="G80:I80"/>
    <mergeCell ref="J80:K80"/>
    <mergeCell ref="B80:D80"/>
    <mergeCell ref="B77:E77"/>
    <mergeCell ref="B79:E79"/>
    <mergeCell ref="G79:K79"/>
    <mergeCell ref="B64:K68"/>
    <mergeCell ref="B72:K72"/>
    <mergeCell ref="B69:K69"/>
    <mergeCell ref="J86:K86"/>
    <mergeCell ref="B90:D90"/>
    <mergeCell ref="J90:K90"/>
    <mergeCell ref="B91:D91"/>
    <mergeCell ref="B92:D92"/>
    <mergeCell ref="B93:D93"/>
    <mergeCell ref="B94:D94"/>
    <mergeCell ref="B87:D87"/>
    <mergeCell ref="J87:K87"/>
    <mergeCell ref="B88:D88"/>
    <mergeCell ref="J88:K88"/>
    <mergeCell ref="B89:D89"/>
    <mergeCell ref="J89:K89"/>
    <mergeCell ref="G90:I90"/>
    <mergeCell ref="G86:I86"/>
    <mergeCell ref="G87:I87"/>
    <mergeCell ref="G88:I88"/>
    <mergeCell ref="G89:I89"/>
    <mergeCell ref="B86:D86"/>
  </mergeCells>
  <pageMargins left="0.52" right="0.39" top="0.64" bottom="0.45" header="0.31496062992125984" footer="0.31496062992125984"/>
  <pageSetup paperSize="9" scale="63" fitToHeight="4" orientation="portrait" r:id="rId1"/>
  <headerFooter>
    <oddHeader xml:space="preserve">&amp;L&amp;D&amp;Rwww.fels-heidelberg.de     
</oddHeader>
    <oddFooter>&amp;LUmzugsgutliste Fels Heidelberg&amp;RSeite &amp;P von &amp;N</oddFooter>
  </headerFooter>
  <rowBreaks count="1" manualBreakCount="1">
    <brk id="140" max="12" man="1"/>
  </rowBreaks>
  <ignoredErrors>
    <ignoredError sqref="L86 L88 L111 F161 F1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Umzugsgutliste FELS</vt:lpstr>
      <vt:lpstr>Tabelle2</vt:lpstr>
      <vt:lpstr>Tabelle3</vt:lpstr>
      <vt:lpstr>'Umzugsgutliste FELS'!Druckbereich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Dinkel</dc:creator>
  <cp:lastModifiedBy>Heike Dinkel</cp:lastModifiedBy>
  <cp:lastPrinted>2020-07-16T07:36:26Z</cp:lastPrinted>
  <dcterms:created xsi:type="dcterms:W3CDTF">2017-07-24T08:40:04Z</dcterms:created>
  <dcterms:modified xsi:type="dcterms:W3CDTF">2020-08-11T09:49:46Z</dcterms:modified>
</cp:coreProperties>
</file>